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60" windowWidth="20700" windowHeight="6420"/>
  </bookViews>
  <sheets>
    <sheet name="Hoja1" sheetId="1" r:id="rId1"/>
    <sheet name="Hoja2" sheetId="2" r:id="rId2"/>
    <sheet name="Hoja3" sheetId="3" r:id="rId3"/>
  </sheets>
  <calcPr calcId="145621"/>
</workbook>
</file>

<file path=xl/calcChain.xml><?xml version="1.0" encoding="utf-8"?>
<calcChain xmlns="http://schemas.openxmlformats.org/spreadsheetml/2006/main">
  <c r="G584" i="1" l="1"/>
  <c r="G585" i="1"/>
  <c r="G587" i="1"/>
  <c r="G588" i="1"/>
  <c r="I592" i="1"/>
  <c r="G597" i="1"/>
  <c r="I602" i="1" s="1"/>
  <c r="G598" i="1"/>
  <c r="G607" i="1"/>
  <c r="G608" i="1"/>
  <c r="I612" i="1"/>
  <c r="G618" i="1"/>
  <c r="I629" i="1" s="1"/>
  <c r="G619" i="1"/>
  <c r="G620" i="1"/>
  <c r="G621" i="1"/>
  <c r="G622" i="1"/>
  <c r="G624" i="1"/>
  <c r="G625" i="1"/>
  <c r="G531" i="1"/>
  <c r="I536" i="1" s="1"/>
  <c r="G532" i="1"/>
  <c r="G541" i="1"/>
  <c r="I546" i="1" s="1"/>
  <c r="G542" i="1"/>
  <c r="G551" i="1"/>
  <c r="G552" i="1"/>
  <c r="I556" i="1"/>
  <c r="G561" i="1"/>
  <c r="I566" i="1" s="1"/>
  <c r="G562" i="1"/>
  <c r="G571" i="1"/>
  <c r="G572" i="1"/>
  <c r="I576" i="1"/>
  <c r="G259" i="1"/>
  <c r="I267" i="1" s="1"/>
  <c r="G260" i="1"/>
  <c r="G262" i="1"/>
  <c r="G263" i="1"/>
  <c r="G273" i="1"/>
  <c r="I284" i="1" s="1"/>
  <c r="G274" i="1"/>
  <c r="G276" i="1"/>
  <c r="G277" i="1"/>
  <c r="G279" i="1"/>
  <c r="G280" i="1"/>
  <c r="G290" i="1"/>
  <c r="I301" i="1" s="1"/>
  <c r="G291" i="1"/>
  <c r="G293" i="1"/>
  <c r="G294" i="1"/>
  <c r="G296" i="1"/>
  <c r="G297" i="1"/>
  <c r="G307" i="1"/>
  <c r="G308" i="1"/>
  <c r="G310" i="1"/>
  <c r="G311" i="1"/>
  <c r="I315" i="1"/>
  <c r="G321" i="1"/>
  <c r="I329" i="1" s="1"/>
  <c r="G322" i="1"/>
  <c r="G324" i="1"/>
  <c r="G325" i="1"/>
  <c r="G334" i="1"/>
  <c r="G335" i="1"/>
  <c r="I339" i="1"/>
  <c r="G344" i="1"/>
  <c r="I349" i="1" s="1"/>
  <c r="G345" i="1"/>
  <c r="G355" i="1"/>
  <c r="G356" i="1"/>
  <c r="I369" i="1" s="1"/>
  <c r="G358" i="1"/>
  <c r="G359" i="1"/>
  <c r="G361" i="1"/>
  <c r="G362" i="1"/>
  <c r="G364" i="1"/>
  <c r="G365" i="1"/>
  <c r="G375" i="1"/>
  <c r="I389" i="1" s="1"/>
  <c r="G376" i="1"/>
  <c r="G377" i="1"/>
  <c r="G379" i="1"/>
  <c r="G380" i="1"/>
  <c r="G381" i="1"/>
  <c r="G383" i="1"/>
  <c r="G384" i="1"/>
  <c r="G385" i="1"/>
  <c r="E395" i="1"/>
  <c r="G395" i="1"/>
  <c r="I405" i="1" s="1"/>
  <c r="E396" i="1"/>
  <c r="G396" i="1"/>
  <c r="E398" i="1"/>
  <c r="G398" i="1"/>
  <c r="E399" i="1"/>
  <c r="G399" i="1" s="1"/>
  <c r="G411" i="1"/>
  <c r="I419" i="1" s="1"/>
  <c r="G412" i="1"/>
  <c r="G414" i="1"/>
  <c r="G415" i="1"/>
  <c r="G425" i="1"/>
  <c r="G426" i="1"/>
  <c r="G428" i="1"/>
  <c r="G429" i="1"/>
  <c r="I433" i="1"/>
  <c r="G439" i="1"/>
  <c r="I447" i="1" s="1"/>
  <c r="G440" i="1"/>
  <c r="G442" i="1"/>
  <c r="G443" i="1"/>
  <c r="G453" i="1"/>
  <c r="I464" i="1" s="1"/>
  <c r="G454" i="1"/>
  <c r="G456" i="1"/>
  <c r="G457" i="1"/>
  <c r="G459" i="1"/>
  <c r="G460" i="1"/>
  <c r="G469" i="1"/>
  <c r="G470" i="1"/>
  <c r="I474" i="1"/>
  <c r="G479" i="1"/>
  <c r="I484" i="1" s="1"/>
  <c r="G480" i="1"/>
  <c r="G489" i="1"/>
  <c r="G490" i="1"/>
  <c r="I494" i="1" s="1"/>
  <c r="G499" i="1"/>
  <c r="G500" i="1"/>
  <c r="I504" i="1"/>
  <c r="G509" i="1"/>
  <c r="I514" i="1" s="1"/>
  <c r="G510" i="1"/>
  <c r="G519" i="1"/>
  <c r="G520" i="1"/>
  <c r="I524" i="1"/>
  <c r="E166" i="1"/>
  <c r="G166" i="1"/>
  <c r="E167" i="1"/>
  <c r="G167" i="1"/>
  <c r="E168" i="1"/>
  <c r="G168" i="1" s="1"/>
  <c r="E169" i="1"/>
  <c r="G169" i="1"/>
  <c r="E178" i="1"/>
  <c r="G178" i="1" s="1"/>
  <c r="I185" i="1" s="1"/>
  <c r="E179" i="1"/>
  <c r="G179" i="1"/>
  <c r="E180" i="1"/>
  <c r="G180" i="1"/>
  <c r="E181" i="1"/>
  <c r="G181" i="1"/>
  <c r="E190" i="1"/>
  <c r="G190" i="1"/>
  <c r="E191" i="1"/>
  <c r="G191" i="1" s="1"/>
  <c r="E192" i="1"/>
  <c r="G192" i="1"/>
  <c r="E193" i="1"/>
  <c r="G193" i="1"/>
  <c r="G202" i="1"/>
  <c r="G203" i="1"/>
  <c r="I207" i="1" s="1"/>
  <c r="G213" i="1"/>
  <c r="I221" i="1" s="1"/>
  <c r="G214" i="1"/>
  <c r="G216" i="1"/>
  <c r="G217" i="1"/>
  <c r="G227" i="1"/>
  <c r="G229" i="1"/>
  <c r="G230" i="1"/>
  <c r="G231" i="1"/>
  <c r="G233" i="1"/>
  <c r="G234" i="1"/>
  <c r="I238" i="1"/>
  <c r="G243" i="1"/>
  <c r="G244" i="1"/>
  <c r="G245" i="1"/>
  <c r="G246" i="1"/>
  <c r="G247" i="1"/>
  <c r="I251" i="1"/>
  <c r="G26" i="1"/>
  <c r="I36" i="1" s="1"/>
  <c r="G28" i="1"/>
  <c r="G29" i="1"/>
  <c r="G31" i="1"/>
  <c r="G32" i="1"/>
  <c r="G41" i="1"/>
  <c r="I45" i="1"/>
  <c r="G50" i="1"/>
  <c r="I54" i="1" s="1"/>
  <c r="G59" i="1"/>
  <c r="G60" i="1"/>
  <c r="G61" i="1"/>
  <c r="G62" i="1"/>
  <c r="I66" i="1"/>
  <c r="G71" i="1"/>
  <c r="I75" i="1"/>
  <c r="G80" i="1"/>
  <c r="I84" i="1"/>
  <c r="G90" i="1"/>
  <c r="I101" i="1" s="1"/>
  <c r="G91" i="1"/>
  <c r="G93" i="1"/>
  <c r="G94" i="1"/>
  <c r="G96" i="1"/>
  <c r="G97" i="1"/>
  <c r="E106" i="1"/>
  <c r="G106" i="1"/>
  <c r="E107" i="1"/>
  <c r="G107" i="1"/>
  <c r="I111" i="1"/>
  <c r="E116" i="1"/>
  <c r="G116" i="1"/>
  <c r="E117" i="1"/>
  <c r="G117" i="1"/>
  <c r="E118" i="1"/>
  <c r="G118" i="1" s="1"/>
  <c r="E119" i="1"/>
  <c r="G119" i="1"/>
  <c r="E129" i="1"/>
  <c r="G129" i="1" s="1"/>
  <c r="I137" i="1" s="1"/>
  <c r="E130" i="1"/>
  <c r="G130" i="1"/>
  <c r="E132" i="1"/>
  <c r="G132" i="1"/>
  <c r="E133" i="1"/>
  <c r="G133" i="1"/>
  <c r="G142" i="1"/>
  <c r="G143" i="1"/>
  <c r="I147" i="1"/>
  <c r="G152" i="1"/>
  <c r="G153" i="1"/>
  <c r="G154" i="1"/>
  <c r="G155" i="1"/>
  <c r="I159" i="1"/>
  <c r="R5" i="1"/>
  <c r="R4" i="1"/>
  <c r="R3" i="1"/>
  <c r="J525" i="1" l="1"/>
  <c r="C8" i="1" s="1"/>
  <c r="D8" i="1" s="1"/>
  <c r="I197" i="1"/>
  <c r="J630" i="1"/>
  <c r="C10" i="1" s="1"/>
  <c r="D10" i="1" s="1"/>
  <c r="I123" i="1"/>
  <c r="J577" i="1"/>
  <c r="C9" i="1" s="1"/>
  <c r="D9" i="1" s="1"/>
  <c r="I173" i="1"/>
  <c r="J252" i="1" s="1"/>
  <c r="C7" i="1" s="1"/>
  <c r="D7" i="1" s="1"/>
  <c r="J160" i="1"/>
  <c r="C6" i="1" s="1"/>
  <c r="D6" i="1" s="1"/>
</calcChain>
</file>

<file path=xl/comments1.xml><?xml version="1.0" encoding="utf-8"?>
<comments xmlns="http://schemas.openxmlformats.org/spreadsheetml/2006/main">
  <authors>
    <author>carlos</author>
    <author>Carlos</author>
  </authors>
  <commentList>
    <comment ref="A18" authorId="0">
      <text>
        <r>
          <rPr>
            <b/>
            <sz val="8"/>
            <color indexed="81"/>
            <rFont val="Tahoma"/>
            <family val="2"/>
          </rPr>
          <t>A. CRITERIOS GENERALES.</t>
        </r>
        <r>
          <rPr>
            <sz val="8"/>
            <color indexed="81"/>
            <rFont val="Tahoma"/>
            <family val="2"/>
          </rPr>
          <t xml:space="preserve">
1.  Todos  los  méritos  de  los  candidatos  se  valorarán  de  acuerdo  con  el  baremo  correspondiente  a  la 
figura de profesor contratado a la que concursa. 
2. como se dispone en el artículo 48 de la ley orgánica 6/2001, de 21 de diciembre, de universidades, 
se considerará mérito preferente estar habilitado para participar en los concursos a los que se refiere el artículo 
63 de la referida ley.
3. la valoración de los méritos alegados por los candidatos en cada una de las dimensiones contempladas 
en el baremo se realizará de acuerdo con la coherencia y correspondencia de dichos méritos con el área de 
conocimiento de la plaza a la que concursa. en consecuencia, y una vez valorado el mérito, éste se multiplicará 
por  un  coeficiente  corrector  en  función  de  su  adecuación  al  área  de  la  plaza  de  acuerdo  con  los  siguientes 
criterios:
- Pertinencia alta (área de la plaza): 1.
- Pertinencia media (área afín a la plaza): 0,50.
- Pertinencia baja (área poco afín a la plaza): 0,25. 
- Pertinencia muy baja (área no afín a la plaza): 0,10. 
la  pertinencia  aplicable  a  la  Memoria  de  licenciatura  y  Grado  de  Doctor,  incluidos  los  cursos  de 
doctorado, será la misma que se aplique al expediente académico.
4. cuando un aspirante supere la puntuación máxima en alguno de los apartados i a iV del baremo, a 
este se le concederá el nivel máximo, en tanto que la valoración de los demás concursantes se hará de forma 
proporcional. Por ello, tanto la puntuación conseguida en cada uno de estos apartados, como la puntuación total 
alcanzada en el concurso ha de considerarse única y exclusivamente como una medida relativa establecida con 
respecto al resto de los candidatos del mismo concurso. Por el mismo motivo, en ningún caso dicha puntuación 
puede ser extrapolable o comparable con la obtenida en otro u otros concursos a los que pudiera presentarse 
cada candidato.
5. Aquellas puntuaciones referidas a duración o dedicación de un mérito se valorarán según lo establecido 
en cada apartado o, en su defecto, de forma proporcional.
6. cuando una única actividad lleve aparejado más de un mérito, se valorará exclusivamente el mérito 
mejor puntuado en el baremo.</t>
        </r>
      </text>
    </comment>
    <comment ref="A19" authorId="1">
      <text>
        <r>
          <rPr>
            <b/>
            <sz val="8"/>
            <color indexed="81"/>
            <rFont val="Tahoma"/>
            <family val="2"/>
          </rPr>
          <t>A. CRITERIOS GENERALES.</t>
        </r>
        <r>
          <rPr>
            <sz val="8"/>
            <color indexed="81"/>
            <rFont val="Tahoma"/>
            <family val="2"/>
          </rPr>
          <t xml:space="preserve">
NOTAS ACLARATORIAS
</t>
        </r>
        <r>
          <rPr>
            <b/>
            <sz val="8"/>
            <color indexed="81"/>
            <rFont val="Tahoma"/>
            <family val="2"/>
          </rPr>
          <t xml:space="preserve">Valoración de la acreditación a cuerpos docentes universitarios como mérito 
preferente para participar en los concursos de profesorado contratado.
</t>
        </r>
        <r>
          <rPr>
            <sz val="8"/>
            <color indexed="81"/>
            <rFont val="Tahoma"/>
            <family val="2"/>
          </rPr>
          <t>La contratación de Personal docente e investigador (PDI) laboral, según el artículo 48.3 de 
la Ley Orgánica 4/2007, de 12 de abril, por la que se modifica la Ley Orgánica 6/2001, de 21 
de diciembre, de Universidades, se realizará por concurso público, respetando los principios 
constitucionales de igualdad, mérito y capacidad. En esta selección se considerará mérito 
preferente estar acreditado o acreditada para participar en los concursos de acceso a los 
cuerpos docentes universitarios. Este mérito preferente también se refleja en el apartado de 
2 de los Criterios Generales de los citados Baremos de la Universidad de Málaga.
Ello significa que  estar acreditado a la figura de profesor titular de Universidad o 
catedrático de Universidad se debe considerar un mérito preferente en la contratación de 
cualquier figura de PDI laboral. Este mérito preferente se traducirá en el incremento en un 
10% de la puntuación total ponderada obtenida en el informe de valoración individual. Si de 
esta operación, la valoración de los méritos de un aspirante superara los 100 puntos 
máximos contemplada en los baremos, a éste se le concerá 100 puntos en tanto que la 
puntuación total ponderada de los demás concursantes se ajustará de forma proporcional.</t>
        </r>
      </text>
    </comment>
    <comment ref="A23" authorId="1">
      <text>
        <r>
          <rPr>
            <b/>
            <sz val="8"/>
            <color indexed="81"/>
            <rFont val="Tahoma"/>
            <family val="2"/>
          </rPr>
          <t xml:space="preserve">1.1. Expediente académico </t>
        </r>
        <r>
          <rPr>
            <sz val="8"/>
            <color indexed="81"/>
            <rFont val="Tahoma"/>
            <family val="2"/>
          </rPr>
          <t xml:space="preserve">
El expediente académico de la titulación necesaria para concursar a la plaza ofertada y 
más pertinente a su perfil se puntuará  según el siguiente criterio: 
Aprobado o convalidado: 1 punto; Notable: 2 puntos; Sobresaliente: 3 puntos; Matrícula de Honor: 4 puntos.
La nota media de la titulación se obtendrá aplicando la siguiente fórmula: 
Nota Media = (Σ nota asignatura i * número créditos asignatura i ) / total créditos 
cursados
Se primarán las calificaciones obtenidas en las asignaturas afines al perfil de la plaza 
añadiendo a la Nota Media así obtenida 0,05 puntos por cada calificación de Matrícula de 
Honor y 0,02 puntos por cada sobresaliente.
Se primará la calificación obtenida en el Proyecto Fin de Carrera cuando sea afín al perfil 
de la plaza añadiendo a la Nota Media así obtenida 0,05 puntos por cada calificación de 
Matrícula de Honor y 0,02 puntos por cada sobresaliente. 
La puntuación otorgada en este apartado del baremo será el resultado de la siguiente 
operación:
Puntuación expediente académico = Nota Media * 5
NOTAS ACLARATORIAS
</t>
        </r>
        <r>
          <rPr>
            <b/>
            <sz val="8"/>
            <color indexed="81"/>
            <rFont val="Tahoma"/>
            <family val="2"/>
          </rPr>
          <t xml:space="preserve">1.1. Expediente académico 
</t>
        </r>
        <r>
          <rPr>
            <sz val="8"/>
            <color indexed="81"/>
            <rFont val="Tahoma"/>
            <family val="2"/>
          </rPr>
          <t xml:space="preserve">- Los grados se asimilan a las licenciaturas, con la calificación numérica correspondiente del 
expediente académico. 
- Los trabajos de fin de grado se asimilan en su valoración a los proyectos de fin de carrera.
- El expediente de las titulaciones de estudios de enseñanzas artísticas superiores (música, 
danza, arte dramático, restauración y conservación, artes plásticas y diseño) se valoran en 
este apartado cuando sea la titulación principal de acceso al concurso. </t>
        </r>
      </text>
    </comment>
    <comment ref="A38" authorId="1">
      <text>
        <r>
          <rPr>
            <b/>
            <sz val="8"/>
            <color indexed="81"/>
            <rFont val="Tahoma"/>
            <family val="2"/>
          </rPr>
          <t xml:space="preserve">1.2. Premio extraordinario de Licenciatura 
</t>
        </r>
        <r>
          <rPr>
            <sz val="8"/>
            <color indexed="81"/>
            <rFont val="Tahoma"/>
            <family val="2"/>
          </rPr>
          <t xml:space="preserve">Se otorgarán 5 puntos cuando el concursante haya merecido la distinción de premio 
extraordinario de Licenciatura.
NOTAS ACLARATORIAS
</t>
        </r>
        <r>
          <rPr>
            <b/>
            <sz val="8"/>
            <color indexed="81"/>
            <rFont val="Tahoma"/>
            <family val="2"/>
          </rPr>
          <t xml:space="preserve">1.2. Premio extraordinario de licenciatura 
</t>
        </r>
        <r>
          <rPr>
            <sz val="8"/>
            <color indexed="81"/>
            <rFont val="Tahoma"/>
            <family val="2"/>
          </rPr>
          <t xml:space="preserve">En este apartado debería de valorarse, si estuviese previsto por la reglamentación de los 
centros, los premios extraordinarios de fin de grado, de estudios o equivalentes. </t>
        </r>
      </text>
    </comment>
    <comment ref="A47" authorId="1">
      <text>
        <r>
          <rPr>
            <b/>
            <sz val="8"/>
            <color indexed="81"/>
            <rFont val="Tahoma"/>
            <family val="2"/>
          </rPr>
          <t xml:space="preserve">1.3. Tesina de Licenciatura o Grado de Licenciado </t>
        </r>
        <r>
          <rPr>
            <sz val="8"/>
            <color indexed="81"/>
            <rFont val="Tahoma"/>
            <family val="2"/>
          </rPr>
          <t xml:space="preserve">
Se otorgarán 5 puntos cuando el concursante haya obtenido la máxima calificación. </t>
        </r>
      </text>
    </comment>
    <comment ref="A56" authorId="1">
      <text>
        <r>
          <rPr>
            <b/>
            <sz val="8"/>
            <color indexed="81"/>
            <rFont val="Tahoma"/>
            <family val="2"/>
          </rPr>
          <t>1.4. Grado de doctor</t>
        </r>
        <r>
          <rPr>
            <sz val="8"/>
            <color indexed="81"/>
            <rFont val="Tahoma"/>
            <family val="2"/>
          </rPr>
          <t xml:space="preserve">
la  obtención  del  grado  de  Doctor  por  parte  del  concursante  se  valorará  en  función  de  la  calificación 
obtenida: Apto o aprobado 7 puntos; notable: 8 puntos; sobresaliente: 9 puntos; Apto cum laude y sobresaliente 
cum laude: 10 puntos.
NOTAS ACLARATORIAS
</t>
        </r>
        <r>
          <rPr>
            <b/>
            <sz val="8"/>
            <color indexed="81"/>
            <rFont val="Tahoma"/>
            <family val="2"/>
          </rPr>
          <t xml:space="preserve">Grado de doctor 
</t>
        </r>
        <r>
          <rPr>
            <sz val="8"/>
            <color indexed="81"/>
            <rFont val="Tahoma"/>
            <family val="2"/>
          </rPr>
          <t xml:space="preserve">La mención de  cum laude se valorará con 10 puntos, independientemente de si se ha 
obtenido por mayoría o por unanimidad.  </t>
        </r>
      </text>
    </comment>
    <comment ref="A68" authorId="1">
      <text>
        <r>
          <rPr>
            <b/>
            <sz val="8"/>
            <color indexed="81"/>
            <rFont val="Tahoma"/>
            <family val="2"/>
          </rPr>
          <t xml:space="preserve">1.5. Premio extraordinario de doctorado </t>
        </r>
        <r>
          <rPr>
            <sz val="8"/>
            <color indexed="81"/>
            <rFont val="Tahoma"/>
            <family val="2"/>
          </rPr>
          <t xml:space="preserve">
Si  el  título  de  doctor  valorado  en  el  apartado  1.5  ha  sido  premio  extraordinario  de  Doctorado,  se  le 
otorgarán 3 puntos adicionales.</t>
        </r>
      </text>
    </comment>
    <comment ref="A77" authorId="1">
      <text>
        <r>
          <rPr>
            <b/>
            <sz val="8"/>
            <color indexed="81"/>
            <rFont val="Tahoma"/>
            <family val="2"/>
          </rPr>
          <t xml:space="preserve">1.6. Doctorado europeo </t>
        </r>
        <r>
          <rPr>
            <sz val="8"/>
            <color indexed="81"/>
            <rFont val="Tahoma"/>
            <family val="2"/>
          </rPr>
          <t xml:space="preserve">
Si el título de Doctor valorado en el apartado 1.5 tiene reconocida la mención de Doctorado europeo, se 
le otorgarán 5 puntos adicionales.
NOTAS ACLARATORIAS
</t>
        </r>
        <r>
          <rPr>
            <b/>
            <sz val="8"/>
            <color indexed="81"/>
            <rFont val="Tahoma"/>
            <family val="2"/>
          </rPr>
          <t xml:space="preserve">Doctorado europeo 
</t>
        </r>
        <r>
          <rPr>
            <sz val="8"/>
            <color indexed="81"/>
            <rFont val="Tahoma"/>
            <family val="2"/>
          </rPr>
          <t>Se equipara la mención de doctorado internacional a la mención de doctorado europeo.</t>
        </r>
      </text>
    </comment>
    <comment ref="A86" authorId="1">
      <text>
        <r>
          <rPr>
            <b/>
            <sz val="8"/>
            <color indexed="81"/>
            <rFont val="Tahoma"/>
            <family val="2"/>
          </rPr>
          <t xml:space="preserve">1.7. Otras titulaciones oficiales universitarias diferentes de las requeridas en la 
convocatoria </t>
        </r>
        <r>
          <rPr>
            <sz val="8"/>
            <color indexed="81"/>
            <rFont val="Tahoma"/>
            <family val="2"/>
          </rPr>
          <t xml:space="preserve">
Se  valorarán  las  titulaciones  oficiales  universitarias  diferentes  de  las  requerida  en  la  convocatoria 
conforme  a  los  siguientes  criterios:  2  puntos  por  titulación  de  1.er ciclo, 3  puntos  por  las  de  
segundo  ciclo obtenidas a partir de una de primero y 5 puntos por titulación de 2.º ciclo.
Se  otorgarán  5  puntos  por  cada  título  de  Doctor  adicional  al  requerido  en  la  convocatoria  o  del  ya 
valorado en el apartado 1.5.
NOTAS ACLARATORIAS
</t>
        </r>
        <r>
          <rPr>
            <b/>
            <sz val="8"/>
            <color indexed="81"/>
            <rFont val="Tahoma"/>
            <family val="2"/>
          </rPr>
          <t xml:space="preserve">Otras titulaciones universitarias difererentes a las requeridas en la convocatoria 
</t>
        </r>
        <r>
          <rPr>
            <sz val="8"/>
            <color indexed="81"/>
            <rFont val="Tahoma"/>
            <family val="2"/>
          </rPr>
          <t xml:space="preserve">Las enseñanzas de grado se equiparan a titulaciones de segundo ciclo. 
En este apartado se valorarán los títulos oficiales de másteres universitarios y de programas 
oficiales de posgrado (POP), incluidos los conducentes a profesiones reguladas, como el de 
Profesorado de enseñanza secundaria obligatoria, bachillerato, formación profesional y 
enseñanza de idiomas. 
La pertinencia se aplicará a cada titulación oficial presentada por el aspirante. 
</t>
        </r>
        <r>
          <rPr>
            <b/>
            <sz val="8"/>
            <color indexed="81"/>
            <rFont val="Tahoma"/>
            <family val="2"/>
          </rPr>
          <t>En caso de que el aspirante no posea el grado de doctor</t>
        </r>
        <r>
          <rPr>
            <sz val="8"/>
            <color indexed="81"/>
            <rFont val="Tahoma"/>
            <family val="2"/>
          </rPr>
          <t xml:space="preserve">, los másteres oficiales y POP 
se valorarán con 3 puntos por cada 60 créditos, o parte proporcional, equiparando la 
puntuación a las titulaciones de segundo ciclo obtenidas a partir de una de primero. 
</t>
        </r>
        <r>
          <rPr>
            <b/>
            <sz val="8"/>
            <color indexed="81"/>
            <rFont val="Tahoma"/>
            <family val="2"/>
          </rPr>
          <t>En caso de que el aspirante posea el grado de doctor</t>
        </r>
        <r>
          <rPr>
            <sz val="8"/>
            <color indexed="81"/>
            <rFont val="Tahoma"/>
            <family val="2"/>
          </rPr>
          <t xml:space="preserve">  según el RD 56/2005, el RD 
1393/2007 o el RD 99/2011 no se podrán valorar los másteres  oficiales o POP necesarios 
para acceder a los estudios de doctorado. Los créditos necesarios para acceder a estos 
estudios son 60 créditos de nivel de máster para Licenciados, Arquitectos, Ingenieros y 
Graduados y hasta 120 créditos para Diplomados, Ingenieros Técnicos y Arquitectos 
Técnicos. En caso de que el aspirante haya superado másteres adicionales, POP o, en su 
caso, más créditos de nivel de máster de los necesarios para acceder al doctorado, se 
valorarán con 3 puntos por cada 60 créditos, o parte proporcional, equiparando también la 
puntuación a las titulaciones de segundo ciclo obtenidas a partir de una de primero.
Las titulaciones de las enseñanzas artísticas superiores (música, danza, arte dramático, 
restauración y conservación, artes plásticas y diseño) se valorarán en este apartado cuando 
no sea la titulación principal de acceso al concurso, equiparándola a la valoración de una 
titulación de segundo ciclo. En caso de que un aspirante presente diferentes especialidades, 
la primera se valorará con 5 puntos y el resto con 3 puntos, equiparándolas a las titulaciones 
de segundo ciclo obtenidas a partir de una de primero.  
Otras titulaciones de enseñanzas de régimen especial, como las artísticas, musicales, etc., 
diferentes a las anteriores, tendrán la equivalencia a la titulación universitaria que figure en 
el diploma o en la legislación que le sea de aplicación.</t>
        </r>
      </text>
    </comment>
    <comment ref="A103" authorId="1">
      <text>
        <r>
          <rPr>
            <b/>
            <sz val="8"/>
            <color indexed="81"/>
            <rFont val="Tahoma"/>
            <family val="2"/>
          </rPr>
          <t xml:space="preserve">1.8. Otras titulaciones propias universitarias (Master, experto o cursos de 
especialización universitarios de posgrado, etc.) o impartidos por organismos 
de reconocido prestigio </t>
        </r>
        <r>
          <rPr>
            <sz val="8"/>
            <color indexed="81"/>
            <rFont val="Tahoma"/>
            <family val="2"/>
          </rPr>
          <t xml:space="preserve"> 
Estas titulaciones se valorarán con 2 puntos cada 320 horas de docencia recibidas.
NOTAS ACLARATORIAS
</t>
        </r>
        <r>
          <rPr>
            <b/>
            <sz val="8"/>
            <color indexed="81"/>
            <rFont val="Tahoma"/>
            <family val="2"/>
          </rPr>
          <t xml:space="preserve">Otras titulaciones propias universitarias o impartidos por organismos de reconocido 
prestigio </t>
        </r>
        <r>
          <rPr>
            <sz val="8"/>
            <color indexed="81"/>
            <rFont val="Tahoma"/>
            <family val="2"/>
          </rPr>
          <t xml:space="preserve">
La pertinencia se aplicará a cada titulación presentada por el aspirante.
Se valoran sólo las horas que el aspirante ha recibido de docencia y no las horas de 
dedicación o trabajo del estudiante. Por tanto, si en el certificado no figurara el número de 
horas de docencia recibida pero sí los créditos, se estimará que cada crédito corresponde a 
10 horas de docencia recibida. Si en el certificado figurasen sólo las horas de dedicación del 
estudiante, se divididirá entre 25 para conocer el número de créditos, y se multiplicará por 
10 para conocer el número de horas de docencia recibida (lo que equivale a multiplicar por 
0,4 el número de horas de dedicación).  
Cada Comisión Asesora debe valorar si los organismos no universitarios que expiden las 
titulaciones son o no de reconocido prestigio en la temática que aborda el curso. En caso de 
que no tengan esta característica, los méritos se deben valorar en el apartado de otros 
méritos. En cualquier caso, se pueden considerar de reconocido prestigio la formación 
recibida en los Colegios Profesionales y en organismos oficiales o administraciones 
públicas.</t>
        </r>
      </text>
    </comment>
    <comment ref="A113" authorId="1">
      <text>
        <r>
          <rPr>
            <b/>
            <sz val="8"/>
            <color indexed="81"/>
            <rFont val="Tahoma"/>
            <family val="2"/>
          </rPr>
          <t xml:space="preserve">1.9. Cursos, seminarios y talleres universitarios o impartidos por organismos 
de reconocido prestigio </t>
        </r>
        <r>
          <rPr>
            <sz val="8"/>
            <color indexed="81"/>
            <rFont val="Tahoma"/>
            <family val="2"/>
          </rPr>
          <t xml:space="preserve"> 
Se valorarán con 0,02 puntos cada 10 horas de docencia recibidas. 
NOTAS ACLARATORIAS
</t>
        </r>
        <r>
          <rPr>
            <b/>
            <sz val="8"/>
            <color indexed="81"/>
            <rFont val="Tahoma"/>
            <family val="2"/>
          </rPr>
          <t xml:space="preserve">Cursos, seminarios y talleres universitarios o impartidos por organismos de 
reconocido prestigio </t>
        </r>
        <r>
          <rPr>
            <sz val="8"/>
            <color indexed="81"/>
            <rFont val="Tahoma"/>
            <family val="2"/>
          </rPr>
          <t xml:space="preserve"> 
La pertinencia se aplicará a cada mérito presentado por el aspirante. 
En este apartado sólo se valoraran los cursos de especialización científico-técnica. Los 
referidos a formación didáctica para la actividad docente se valorarán en el apartado 2.6. 
Al igual que en el apartado anterior, cada Comisión Asesora debe valorar si los organismos 
no universitarios que ofrecen la formación son o no de reconocido prestigio.</t>
        </r>
      </text>
    </comment>
    <comment ref="A125" authorId="1">
      <text>
        <r>
          <rPr>
            <b/>
            <sz val="8"/>
            <color indexed="81"/>
            <rFont val="Tahoma"/>
            <family val="2"/>
          </rPr>
          <t xml:space="preserve">1.10. Estancias formativas en otros centros </t>
        </r>
        <r>
          <rPr>
            <sz val="8"/>
            <color indexed="81"/>
            <rFont val="Tahoma"/>
            <family val="2"/>
          </rPr>
          <t xml:space="preserve">
a) De pregrado.
Las estancias formativas de pregrado en centros distintos de aquél con el que el concursante mantuviera 
un vínculo laboral o formativo se valorarán con 0,15 puntos por cada 4 semanas. No se valorarán las estancias 
de menor duración.
b) De posgrado.
Las estancias formativas de posgrado en centros distintos de aquél con el que el concursante mantuviera 
un vínculo laboral o formativo se valorarán con 0,30 puntos por cada 4 semanas. No se valorarán las estancias 
de menos duración.</t>
        </r>
      </text>
    </comment>
    <comment ref="A139" authorId="1">
      <text>
        <r>
          <rPr>
            <b/>
            <sz val="8"/>
            <color indexed="81"/>
            <rFont val="Tahoma"/>
            <family val="2"/>
          </rPr>
          <t>1.11. Becas de pregrado competitivas</t>
        </r>
        <r>
          <rPr>
            <sz val="8"/>
            <color indexed="81"/>
            <rFont val="Tahoma"/>
            <family val="2"/>
          </rPr>
          <t xml:space="preserve">
Las becas de pregrado competitivas concedidas por la Unión Europea, las Administraciones Públicas
Estatal o Autonómicas se valorarán con 0,5 punto por cada año de disfrute.
NOTAS ACLARATORIAS
</t>
        </r>
        <r>
          <rPr>
            <b/>
            <sz val="8"/>
            <color indexed="81"/>
            <rFont val="Tahoma"/>
            <family val="2"/>
          </rPr>
          <t xml:space="preserve">Becas de pregrado competitivas </t>
        </r>
        <r>
          <rPr>
            <sz val="8"/>
            <color indexed="81"/>
            <rFont val="Tahoma"/>
            <family val="2"/>
          </rPr>
          <t xml:space="preserve">
Las becas de colaboración de estudiantes en departamentos universitarios se valorarán en 
este apartado, al igual que las  becas de movilidad ERASMUS, o análogas. </t>
        </r>
      </text>
    </comment>
    <comment ref="A149" authorId="1">
      <text>
        <r>
          <rPr>
            <b/>
            <sz val="8"/>
            <color indexed="81"/>
            <rFont val="Tahoma"/>
            <family val="2"/>
          </rPr>
          <t>1.12. Otros méritos relevantes (máximo 1 punto)</t>
        </r>
        <r>
          <rPr>
            <sz val="8"/>
            <color indexed="81"/>
            <rFont val="Tahoma"/>
            <family val="2"/>
          </rPr>
          <t xml:space="preserve"> 
Cualesquiera otros méritos relativos a la formación académica del concursante deberán de ser valorados
en este apartado.</t>
        </r>
      </text>
    </comment>
    <comment ref="A163" authorId="1">
      <text>
        <r>
          <rPr>
            <b/>
            <sz val="8"/>
            <color indexed="81"/>
            <rFont val="Tahoma"/>
            <family val="2"/>
          </rPr>
          <t xml:space="preserve">2.1. Docencia universitaria en nivel de grado, en materias regladas </t>
        </r>
        <r>
          <rPr>
            <sz val="8"/>
            <color indexed="81"/>
            <rFont val="Tahoma"/>
            <family val="2"/>
          </rPr>
          <t xml:space="preserve">
Cada curso académico de docencia a tiempo completo en asignaturas de Plan de Estudios reconocido
se puntuará con 2 puntos.
En el caso de los becarios de investigación o de FPD, no podrá computarse más número de horas de
docencia por curso que las que se prevean en la correspondiente convocatoria de la beca.
NOTAS ACLARATORIAS
</t>
        </r>
        <r>
          <rPr>
            <b/>
            <sz val="8"/>
            <color indexed="81"/>
            <rFont val="Tahoma"/>
            <family val="2"/>
          </rPr>
          <t xml:space="preserve">2.1 Docencia universitaria en nivel de grado en materias regladas 
</t>
        </r>
        <r>
          <rPr>
            <sz val="8"/>
            <color indexed="81"/>
            <rFont val="Tahoma"/>
            <family val="2"/>
          </rPr>
          <t>Se valorará con 2 puntos cada 24 créditos o, en su caso, 240 horas de docencia por curso 
académico, calculándose la parte proporcional si la dedicación es menor.
La docencia en Universidades extranjeras recibirá la misma valoración que la señalada en el 
párrafo anterior, siempre que pertenezcan al sistema universitario del país de referencia.  
La única forma aceptable de justificar la docencia es a través de un certificado emitido por la 
Universidad en la que se haya prestado servicios, como, por ejemplo, a través del 
Vicerrectorado de Ordenación Académica o de la Secretaría General.</t>
        </r>
      </text>
    </comment>
    <comment ref="A175" authorId="1">
      <text>
        <r>
          <rPr>
            <b/>
            <sz val="8"/>
            <color indexed="81"/>
            <rFont val="Tahoma"/>
            <family val="2"/>
          </rPr>
          <t xml:space="preserve">2.2. Docencia universitaria de posgrado </t>
        </r>
        <r>
          <rPr>
            <sz val="8"/>
            <color indexed="81"/>
            <rFont val="Tahoma"/>
            <family val="2"/>
          </rPr>
          <t xml:space="preserve">
Cada crédito de docencia universitaria de posgrado se valorará con 0,1 puntos.
NOTAS ACLARATORIAS
</t>
        </r>
        <r>
          <rPr>
            <b/>
            <sz val="8"/>
            <color indexed="81"/>
            <rFont val="Tahoma"/>
            <family val="2"/>
          </rPr>
          <t xml:space="preserve">2.2. Docencia universitaria de posgrado 
</t>
        </r>
        <r>
          <rPr>
            <sz val="8"/>
            <color indexed="81"/>
            <rFont val="Tahoma"/>
            <family val="2"/>
          </rPr>
          <t xml:space="preserve">Se valorará la docencia en los programas de doctorado, programas oficiales de posgrado 
(POP) y en los estudios oficiales de másteres universitarios, siempre que no hayan sido 
parte de la docencia valorada en el apartado 2.1 
Se estimará que un crédito equivale a 10 horas de docencia impartida. </t>
        </r>
      </text>
    </comment>
    <comment ref="A187" authorId="1">
      <text>
        <r>
          <rPr>
            <b/>
            <sz val="8"/>
            <color indexed="81"/>
            <rFont val="Tahoma"/>
            <family val="2"/>
          </rPr>
          <t xml:space="preserve">2.3. Otra docencia universitaria </t>
        </r>
        <r>
          <rPr>
            <sz val="8"/>
            <color indexed="81"/>
            <rFont val="Tahoma"/>
            <family val="2"/>
          </rPr>
          <t xml:space="preserve">
Cada crédito de docencia universitaria que no se ajuste a lo establecido en el apartado anterior se
valorará con 0,05 puntos.
NOTAS ACLARATORIAS
</t>
        </r>
        <r>
          <rPr>
            <b/>
            <sz val="8"/>
            <color indexed="81"/>
            <rFont val="Tahoma"/>
            <family val="2"/>
          </rPr>
          <t xml:space="preserve">2.3 Otra docencia universitaria 
</t>
        </r>
        <r>
          <rPr>
            <sz val="8"/>
            <color indexed="81"/>
            <rFont val="Tahoma"/>
            <family val="2"/>
          </rPr>
          <t>En este apartado se podrán valorar: 
- La docencia en títulos propios. 
- La docencia impartida en el antiguo curso de adaptación pedagógica. 
- La tutorización en la UNED. Cada curso completo de actividad en la UNED se equipara a 6 
créditos con una puntuación de 0,3 puntos por año de servicio.  
Se estimará que un crédito equivale a 10 horas de docencia impartida.</t>
        </r>
      </text>
    </comment>
    <comment ref="A199" authorId="1">
      <text>
        <r>
          <rPr>
            <b/>
            <sz val="8"/>
            <color indexed="81"/>
            <rFont val="Tahoma"/>
            <family val="2"/>
          </rPr>
          <t xml:space="preserve">2.4. Material docente universitario: libros de texto, repertorios, recopilaciones, 
casos prácticos, etc. </t>
        </r>
        <r>
          <rPr>
            <sz val="8"/>
            <color indexed="81"/>
            <rFont val="Tahoma"/>
            <family val="2"/>
          </rPr>
          <t xml:space="preserve">
La elaboración o participación en la elaboración de todo tipo de material docente universitario se valorará
con un máximo de 4 puntos.</t>
        </r>
      </text>
    </comment>
    <comment ref="A209" authorId="1">
      <text>
        <r>
          <rPr>
            <b/>
            <sz val="8"/>
            <color indexed="81"/>
            <rFont val="Tahoma"/>
            <family val="2"/>
          </rPr>
          <t xml:space="preserve">2.5. Docencia oficial de ámbito no universitario </t>
        </r>
        <r>
          <rPr>
            <sz val="8"/>
            <color indexed="81"/>
            <rFont val="Tahoma"/>
            <family val="2"/>
          </rPr>
          <t xml:space="preserve">
La docencia en enseñanza primaria se valorará con 0,25 puntos por curso académico de docencia a
tiempo completo. La docencia en enseñanza secundaria y FP se valorará con 0,5 puntos por curso académico
de docencia a tiempo completo.</t>
        </r>
      </text>
    </comment>
    <comment ref="A223" authorId="1">
      <text>
        <r>
          <rPr>
            <b/>
            <sz val="8"/>
            <color indexed="81"/>
            <rFont val="Tahoma"/>
            <family val="2"/>
          </rPr>
          <t xml:space="preserve">2.6. Formación didáctica para la actividad docente </t>
        </r>
        <r>
          <rPr>
            <sz val="8"/>
            <color indexed="81"/>
            <rFont val="Tahoma"/>
            <family val="2"/>
          </rPr>
          <t xml:space="preserve">
La participación en congresos, programas específicos, cursos, talleres y seminarios de formación
didáctica para la actividad docente se valorará de acuerdo con los siguientes criterios: 0,05 puntos por cada 10
horas de formación.
La participación en proyectos de innovación docente se valorará según lo que se establece en el apartado
3.9 c).
NOTAS ACLARATORIAS
</t>
        </r>
        <r>
          <rPr>
            <b/>
            <sz val="8"/>
            <color indexed="81"/>
            <rFont val="Tahoma"/>
            <family val="2"/>
          </rPr>
          <t xml:space="preserve">2.6. Formación didáctica para la actividad docente 
</t>
        </r>
        <r>
          <rPr>
            <sz val="8"/>
            <color indexed="81"/>
            <rFont val="Tahoma"/>
            <family val="2"/>
          </rPr>
          <t xml:space="preserve">Se valorará la formación didáctica recibida, aplicándose pertinencia sólo cuando la 
formación sea específica de un área de conocimiento distinta a la plaza objeto del concurso.  
En este apartado se contabilizará el curso de adaptación pedagógica con 0,9 puntos, 
aplicando la pertinencia sólo cuando el curso pertenezca a una especialidad o rama distinta 
de la del área de conocimiento a la que esté adscrita la plaza objeto de concurso. 
La participación en proyectos de innovación educativa se valorarán con 0,5 puntos por 
proyecto y año si ha participado como investigador principal; 0,25 puntos por proyecto y año 
si ha participado como investigador o equivalente y 0,10 puntos por proyecto y año si ha 
participado como investigador contratado. </t>
        </r>
      </text>
    </comment>
    <comment ref="A240" authorId="1">
      <text>
        <r>
          <rPr>
            <b/>
            <sz val="8"/>
            <color indexed="81"/>
            <rFont val="Tahoma"/>
            <family val="2"/>
          </rPr>
          <t>2.7. Otros méritos docentes relevantes (máximo 1 punto)</t>
        </r>
        <r>
          <rPr>
            <sz val="8"/>
            <color indexed="81"/>
            <rFont val="Tahoma"/>
            <family val="2"/>
          </rPr>
          <t xml:space="preserve">
Cualesquiera otros méritos relativos a la experiencia docente y la formación para la docencia del
concursante deberán de ser valorados en este apartado.
NOTAS ACLARATORIAS
</t>
        </r>
        <r>
          <rPr>
            <b/>
            <sz val="8"/>
            <color indexed="81"/>
            <rFont val="Tahoma"/>
            <family val="2"/>
          </rPr>
          <t xml:space="preserve">2.7. Otros méritos docentes relevantes 
</t>
        </r>
        <r>
          <rPr>
            <sz val="8"/>
            <color indexed="81"/>
            <rFont val="Tahoma"/>
            <family val="2"/>
          </rPr>
          <t xml:space="preserve">Son susceptibles de ser valorados en este apartado, entre otros méritos: 
-  La colaboración honoraria en tareas docentes. 
-  La docencia impartida en instituciones privadas que gestionen títulos no homologados en 
el territorio español. 
-  La tutorización externa del alumnado que realice prácticas en empresas de titulaciones 
oficiales o propias universitarias. 
Cada Comisión Asesora deberá especificar en las actas de baremación qué meritos se 
valoran y cómo se cuantifican. </t>
        </r>
      </text>
    </comment>
    <comment ref="A255" authorId="1">
      <text>
        <r>
          <rPr>
            <b/>
            <sz val="8"/>
            <color indexed="81"/>
            <rFont val="Tahoma"/>
            <family val="2"/>
          </rPr>
          <t xml:space="preserve">3.1. Libros </t>
        </r>
        <r>
          <rPr>
            <sz val="8"/>
            <color indexed="81"/>
            <rFont val="Tahoma"/>
            <family val="2"/>
          </rPr>
          <t xml:space="preserve">
Monografías científicas publicadas en editoriales de relevancia, españolas o extranjeras.
a) Autor.
Se valorará de 1 a 4 puntos cada libro cuyo autor sea el concursante.
b) Director, editor o coordinador.
Se valorará de 0,5 a 1,5 puntos cada monografía científica en la que el concursante desempeñe labores
de dirección, edición o coordinación.</t>
        </r>
      </text>
    </comment>
    <comment ref="A269" authorId="1">
      <text>
        <r>
          <rPr>
            <b/>
            <sz val="8"/>
            <color indexed="81"/>
            <rFont val="Tahoma"/>
            <family val="2"/>
          </rPr>
          <t xml:space="preserve">3.2. Capítulos de libros </t>
        </r>
        <r>
          <rPr>
            <sz val="8"/>
            <color indexed="81"/>
            <rFont val="Tahoma"/>
            <family val="2"/>
          </rPr>
          <t xml:space="preserve">
Se valorará de 0,5 a 2 puntos cada capítulo publicado por el concursante en libros de carácter
científico.</t>
        </r>
      </text>
    </comment>
    <comment ref="A286" authorId="1">
      <text>
        <r>
          <rPr>
            <b/>
            <sz val="8"/>
            <color indexed="81"/>
            <rFont val="Tahoma"/>
            <family val="2"/>
          </rPr>
          <t>3.3. Artículos publicados en revistas citadas en el ISI, Journal Citation Reports.</t>
        </r>
        <r>
          <rPr>
            <sz val="8"/>
            <color indexed="81"/>
            <rFont val="Tahoma"/>
            <family val="2"/>
          </rPr>
          <t xml:space="preserve"> 
Los trabajos publicados en revistas científicas con índice de impacto medido en los repertorios habituales
(ISI , Journal Citation Reports) se valorarán de 2 a 4 puntos por artículo.</t>
        </r>
      </text>
    </comment>
    <comment ref="A303" authorId="1">
      <text>
        <r>
          <rPr>
            <b/>
            <sz val="8"/>
            <color indexed="81"/>
            <rFont val="Tahoma"/>
            <family val="2"/>
          </rPr>
          <t xml:space="preserve">3.4. Artículos en revistas de reconocida relevancia para un área o conjunto de 
áreas </t>
        </r>
        <r>
          <rPr>
            <sz val="8"/>
            <color indexed="81"/>
            <rFont val="Tahoma"/>
            <family val="2"/>
          </rPr>
          <t xml:space="preserve">
Los trabajos publicados en revistas científicas de reconocida relevancia para un área o conjunto de áreas
científicas próximas y conocida difusión nacional e internacional se valorarán de 0,5 a 2 puntos por artículo.
En cualquier caso, la publicación habrá de estar relacionada en los listados de revistas científicas que la
UCUA y, en su momento, la Agencia Andaluza de Evaluación de la Calidad y Acreditación Universitaria, emplee
para la evaluación de los complementos autonómicos.
NOTAS ACLARATORIAS
</t>
        </r>
        <r>
          <rPr>
            <b/>
            <sz val="8"/>
            <color indexed="81"/>
            <rFont val="Tahoma"/>
            <family val="2"/>
          </rPr>
          <t xml:space="preserve">3.4. Artículos publicados en revistas de reconocida relevancia para un área o conjunto 
de áreas </t>
        </r>
        <r>
          <rPr>
            <sz val="8"/>
            <color indexed="81"/>
            <rFont val="Tahoma"/>
            <family val="2"/>
          </rPr>
          <t xml:space="preserve">
Se valorarán los artículos publicados en revistas no indexadas en el JCR o similar, pero que 
se consideren revistas de prestigio incluidas en bases de datos (e.g., DICE. Difusión y 
Calidad Editorial de las Revistas Españolas de Humanidades y Ciencias Sociales y 
Jurídicas). En cualquier caso, se debe atender al reconocimiento científico de la revista para 
valorar el mérito: la calidad informativa (identificación de los comités editoriales y científicos, 
instrucciones a autores, información sobre  el proceso de evaluación y selección de 
manuscritos, palabras claves, resúmenes en inglés, etc.); la calidad del proceso editorial 
(periodicidad, regularidad, arbitraje científico, revisores, anonimato en la revisión, etc.); la 
calidad científica (porcentaje y tasa de aceptación de artículos); la calidad de la difusión y 
visibilidad (inclusión en bases bibliográficas). </t>
        </r>
      </text>
    </comment>
    <comment ref="A317" authorId="1">
      <text>
        <r>
          <rPr>
            <b/>
            <sz val="8"/>
            <color indexed="81"/>
            <rFont val="Tahoma"/>
            <family val="2"/>
          </rPr>
          <t xml:space="preserve">3.5. Publicaciones en Actas de Congresos </t>
        </r>
        <r>
          <rPr>
            <sz val="8"/>
            <color indexed="81"/>
            <rFont val="Tahoma"/>
            <family val="2"/>
          </rPr>
          <t xml:space="preserve">
Los trabajos incluidos en las Actas de Congresos científicos de prestigio de carácter internacional, y cuya
aceptación haya sido sometido a un procedimiento selectivo en su admisión, serán valorados con hasta 1 puntos
por publicación. Cuando el Congreso sea de carácter nacional se otorgará hasta 0,50 puntos por publicación.
Se entiende a estos efectos por congresos internacional aquel convocado por instituciones y asociaciones
científicas de carácter multinacional y comité o comisión directiva u organizativa de igual carácter.
No se estiman como congresos o conferencias los cursos de verano o meramente divulgativos, las
jornadas profesionales, etc. y en general los eventos de sentido más social que científico o de convocatoria y
ámbito muy local, que podrán ser valorados en el apartado de otros méritos de investigación.
NOTAS ACLARATORIAS
</t>
        </r>
        <r>
          <rPr>
            <b/>
            <sz val="8"/>
            <color indexed="81"/>
            <rFont val="Tahoma"/>
            <family val="2"/>
          </rPr>
          <t xml:space="preserve">3.5. Publicaciones en actas de congresos 
</t>
        </r>
        <r>
          <rPr>
            <sz val="8"/>
            <color indexed="81"/>
            <rFont val="Tahoma"/>
            <family val="2"/>
          </rPr>
          <t>Se valorarán en este apartado sólo las contribuciones a congresos que estén publicadas en 
su totalidad en un libro de actas del congreso. La mera publicación de un resumen no se 
considerará que sea un trabajo publicado, debiéndose valorar en el apartado 3.11.</t>
        </r>
      </text>
    </comment>
    <comment ref="A331" authorId="1">
      <text>
        <r>
          <rPr>
            <b/>
            <sz val="8"/>
            <color indexed="81"/>
            <rFont val="Tahoma"/>
            <family val="2"/>
          </rPr>
          <t>3.6. Prólogos e introducciones.</t>
        </r>
        <r>
          <rPr>
            <sz val="8"/>
            <color indexed="81"/>
            <rFont val="Tahoma"/>
            <family val="2"/>
          </rPr>
          <t xml:space="preserve">
Se valorará de 0,5 a 1 punto cada prólogo o introducción realizado por el concursante a libros o
monografías de carácter científico.</t>
        </r>
      </text>
    </comment>
    <comment ref="A341" authorId="1">
      <text>
        <r>
          <rPr>
            <b/>
            <sz val="8"/>
            <color indexed="81"/>
            <rFont val="Tahoma"/>
            <family val="2"/>
          </rPr>
          <t xml:space="preserve">3.7. Anotaciones a textos de reconocido valor científico.
</t>
        </r>
        <r>
          <rPr>
            <sz val="8"/>
            <color indexed="81"/>
            <rFont val="Tahoma"/>
            <family val="2"/>
          </rPr>
          <t>Las recensiones o reseñas en revistas de carácter científico se valorarán con 0,25 puntos por
contribución.
Las entradas de diccionarios y enciclopedias, etc. se puntuarán entre 0,1 y 0,25 puntos por contribución,
en función de la relevancia para el área de conocimiento de la publicación y de la extensión de la entrada</t>
        </r>
      </text>
    </comment>
    <comment ref="A351" authorId="1">
      <text>
        <r>
          <rPr>
            <b/>
            <sz val="8"/>
            <color indexed="81"/>
            <rFont val="Tahoma"/>
            <family val="2"/>
          </rPr>
          <t xml:space="preserve">3.8. Patentes, modelos de utilidad y otros resultados de la investigación, en 
especial los que produzcan transferencia tecnológica al sector productivo </t>
        </r>
        <r>
          <rPr>
            <sz val="8"/>
            <color indexed="81"/>
            <rFont val="Tahoma"/>
            <family val="2"/>
          </rPr>
          <t xml:space="preserve">
En aquellos ámbitos científicos donde este tipo de mérito sea especialmente significativo, las patentes
en explotación y los modelos de utilidad se valorarán de 0,5 a 3 puntos por cada aportación cuando aquellas
supongan una transferencia tecnológica al sector productivo de calidad y debidamente justificada.</t>
        </r>
      </text>
    </comment>
    <comment ref="A371" authorId="1">
      <text>
        <r>
          <rPr>
            <b/>
            <sz val="8"/>
            <color indexed="81"/>
            <rFont val="Tahoma"/>
            <family val="2"/>
          </rPr>
          <t xml:space="preserve">3.9. Proyectos y contratos de investigación </t>
        </r>
        <r>
          <rPr>
            <sz val="8"/>
            <color indexed="81"/>
            <rFont val="Tahoma"/>
            <family val="2"/>
          </rPr>
          <t xml:space="preserve">
a) Proyectos de investigación obtenidos en convocatorias públicas y competitivas.
Se valorará preferentemente la participación en proyectos de investigación incluidos en programas
competitivos de la Unión Europea y de los Planes Nacionales, de las Comunidades Autónomas y otros entes u
organismos oficiales sometidos a evaluación externa, especialmente por la ANEP u organismo similar, así como
los de aquellas instituciones privadas que lleven a cabo un proceso de selección de carácter similar.
Si la participación del concursante en el proyecto ha sido la de investigador principal en régimen de
máxima dedicación, se le otorgarán 2 puntos por año y proyecto; 1,5 si ha participado como investigador titular;
y 0,30 como investigador contratado.
b) Contratos de investigación de especial relevancia en empresas o Admón. Pública.
Los contratos de investigación que se consideren de especial relevancia en empresas o en la
Administración pública se valorarán con 1 punto por contrato y año, si la participación del concursante en el
contrato ha sido como investigador principal y en régimen de máxima dedicación; 0,5 si ha participado como
investigador titular; y 0,15 como investigador contratado.
c) Otros proyectos y contratos de investigación.
La participación del concursante en proyectos y contratos de investigación diferentes de los reseñados
en los apartados a) y b) se valorará con 0,5 puntos por contrato o proyecto y año si su actividad ha sido la de
investigador principal con la máxima dedicación; 0,25 si ha participado como investigador principal; y 0,10 como
investigador contratado.</t>
        </r>
      </text>
    </comment>
    <comment ref="A391" authorId="1">
      <text>
        <r>
          <rPr>
            <b/>
            <sz val="8"/>
            <color indexed="81"/>
            <rFont val="Tahoma"/>
            <family val="2"/>
          </rPr>
          <t xml:space="preserve">3.10. Estancias de investigación </t>
        </r>
        <r>
          <rPr>
            <sz val="8"/>
            <color indexed="81"/>
            <rFont val="Tahoma"/>
            <family val="2"/>
          </rPr>
          <t xml:space="preserve">
a) Estancias de investigación posdoctorales.
Las estancias de investigación posdoctorales en centros científicos de relevancia acreditada y
reconocido prestigio internacional, sean nacionales o extranjeros, con una duración de al menos 18 semanas
(no necesariamente continuadas), y en las que quepa apreciar conexión con la línea de investigación posdoctoral
y resultados demostrables, se valorarán con 3 puntos por cada 18 semanas.
b) Estancias de investigación predoctorales.
Las estancias de investigación predoctorales en centros científicos de relevancia acreditada y reconocido
prestigio internacional, sean nacionales o extranjeros, con una duración de al menos 18 semanas (no
necesariamente continuadas), y en las que quepa apreciar conexión con la línea de investigación del concursante,
se valorarán con 1,50 puntos por cada 18 semanas.
NOTAS ACLARATORIAS:
</t>
        </r>
        <r>
          <rPr>
            <b/>
            <sz val="8"/>
            <color indexed="81"/>
            <rFont val="Tahoma"/>
            <family val="2"/>
          </rPr>
          <t xml:space="preserve">3.10. Estancias de investigación </t>
        </r>
        <r>
          <rPr>
            <sz val="8"/>
            <color indexed="81"/>
            <rFont val="Tahoma"/>
            <family val="2"/>
          </rPr>
          <t xml:space="preserve">
Estancias de menos de 18 semanas se valorarán de forma proporcional a los puntos 
asignados a estas.</t>
        </r>
      </text>
    </comment>
    <comment ref="A400" authorId="0">
      <text>
        <r>
          <rPr>
            <sz val="8"/>
            <color indexed="81"/>
            <rFont val="Tahoma"/>
            <family val="2"/>
          </rPr>
          <t>NOTAS ACLARATORIAS:</t>
        </r>
        <r>
          <rPr>
            <b/>
            <sz val="8"/>
            <color indexed="81"/>
            <rFont val="Tahoma"/>
            <family val="2"/>
          </rPr>
          <t xml:space="preserve">
Interpretación del mérito preferente de estancia para la contratación de profesor 
ayudante doctor.</t>
        </r>
        <r>
          <rPr>
            <sz val="8"/>
            <color indexed="81"/>
            <rFont val="Tahoma"/>
            <family val="2"/>
          </rPr>
          <t xml:space="preserve">
Según el artículo 50 de la mencionada Ley Orgánica de Universidades, para la contratación 
de profesores ayudante doctores será mérito preferente la estancia del candidato en 
universidades o centros de investigación de reconocido prestigio, españoles o extranjeros, 
distintos de la Universidad que lleva a cabo la contratación.  
Este mérito preferente se valorará en el apartado 3.10 del baremo para  las plazas de 
profesor ayudante doctor, multiplicando la puntuación total que el aspirante obtenga en 
dicho apartado por 1,5.  
La valoración de este mérito preferente es compatible con la valoración de la acreditación a 
cuerpos docentes universitarios como mérito preferente para participar en los concursos de 
profesor ayudante doctor. </t>
        </r>
      </text>
    </comment>
    <comment ref="A407" authorId="1">
      <text>
        <r>
          <rPr>
            <b/>
            <sz val="8"/>
            <color indexed="81"/>
            <rFont val="Tahoma"/>
            <family val="2"/>
          </rPr>
          <t xml:space="preserve">3.11. Ponencias y comunicaciones en Congresos y conferencias no publicadas </t>
        </r>
        <r>
          <rPr>
            <sz val="8"/>
            <color indexed="81"/>
            <rFont val="Tahoma"/>
            <family val="2"/>
          </rPr>
          <t xml:space="preserve">
Las contribuciones a Congresos científicos de prestigio de carácter internacional y cuya aceptación haya
sido sometido a un procedimiento selectivo, serán valoradas con hasta 1 punto por ponencia y hasta 0,50
puntos por comunicación oral, póster, etc.
Cuando el Congreso sea de carácter nacional se otorgará hasta 0,50 puntos por ponencia y hasta 0,25
por comunicación oral, póster, etc.
NOTAS ACLARATORIAS
</t>
        </r>
        <r>
          <rPr>
            <b/>
            <sz val="8"/>
            <color indexed="81"/>
            <rFont val="Tahoma"/>
            <family val="2"/>
          </rPr>
          <t xml:space="preserve">3.11. Ponencias y comunicaciones en Congresos y conferencias no publicadas 
</t>
        </r>
        <r>
          <rPr>
            <sz val="8"/>
            <color indexed="81"/>
            <rFont val="Tahoma"/>
            <family val="2"/>
          </rPr>
          <t xml:space="preserve">Las conferencias y ponencias corresponden a exposiciones en las que media una invitación 
expresa del Comité Organizador o Científico del congreso. 
De acuerdo con el apartado 3.5., se valorarán las ponencias, conferencias, comunicaciones 
y pósteres cuyos textos no estén publicados o de los que sólo esté publicado el resumen.  </t>
        </r>
      </text>
    </comment>
    <comment ref="A421" authorId="1">
      <text>
        <r>
          <rPr>
            <b/>
            <sz val="8"/>
            <color indexed="81"/>
            <rFont val="Tahoma"/>
            <family val="2"/>
          </rPr>
          <t xml:space="preserve">3.12. Dirección de tesis doctorales 
</t>
        </r>
        <r>
          <rPr>
            <sz val="8"/>
            <color indexed="81"/>
            <rFont val="Tahoma"/>
            <family val="2"/>
          </rPr>
          <t>Cada tesis doctoral dirigida por el concursante y que obtenga la máxima calificación se valorará con 3
puntos.
NOTAS ACLARATORIAS</t>
        </r>
        <r>
          <rPr>
            <b/>
            <sz val="8"/>
            <color indexed="81"/>
            <rFont val="Tahoma"/>
            <family val="2"/>
          </rPr>
          <t xml:space="preserve">
3.12. Dirección de tesis doctorales </t>
        </r>
        <r>
          <rPr>
            <sz val="8"/>
            <color indexed="81"/>
            <rFont val="Tahoma"/>
            <family val="2"/>
          </rPr>
          <t xml:space="preserve">
En caso de que las tesis doctorales dirigidas no hubieran obtenido la máxima calificación, se 
adjudicará una puntuación de forma proporcional a los 3 puntos.  </t>
        </r>
      </text>
    </comment>
    <comment ref="A435" authorId="1">
      <text>
        <r>
          <rPr>
            <b/>
            <sz val="8"/>
            <color indexed="81"/>
            <rFont val="Tahoma"/>
            <family val="2"/>
          </rPr>
          <t>3.13. Dirección de tesinas de Licenciatura y Proyectos Fin de Carrera</t>
        </r>
        <r>
          <rPr>
            <sz val="8"/>
            <color indexed="81"/>
            <rFont val="Tahoma"/>
            <family val="2"/>
          </rPr>
          <t xml:space="preserve"> 
Cada tesina de Licenciatura o Proyecto Fin de Carrera dirigidos por el concursante y que obtengan la
máxima calificación se valorará con 1,5 puntos.
NOTAS ACLARATORIAS
</t>
        </r>
        <r>
          <rPr>
            <b/>
            <sz val="8"/>
            <color indexed="81"/>
            <rFont val="Tahoma"/>
            <family val="2"/>
          </rPr>
          <t xml:space="preserve">3.13. Dirección de tesinas de licenciatura y proyectos fin de carrera 
</t>
        </r>
        <r>
          <rPr>
            <sz val="8"/>
            <color indexed="81"/>
            <rFont val="Tahoma"/>
            <family val="2"/>
          </rPr>
          <t xml:space="preserve">En caso de que los trabajos no hubieran obtenido la máxima calificación, se adjudicará una 
puntuación de forma proporcional a los 1,5 puntos. </t>
        </r>
      </text>
    </comment>
    <comment ref="A449" authorId="1">
      <text>
        <r>
          <rPr>
            <b/>
            <sz val="8"/>
            <color indexed="81"/>
            <rFont val="Tahoma"/>
            <family val="2"/>
          </rPr>
          <t xml:space="preserve">3.14. Becas de investigación predoctorales </t>
        </r>
        <r>
          <rPr>
            <sz val="8"/>
            <color indexed="81"/>
            <rFont val="Tahoma"/>
            <family val="2"/>
          </rPr>
          <t xml:space="preserve">
Las becas de investigación predoctorales disfrutadas por el concursante se valorarán de acuerdo con los
siguientes criterios:
a) De la Unión Europea o las Administraciones Públicas Estatal o Autonómicas.
Se concederá 2 puntos por año completo de disfrute de la beca.
b) De otras entidades públicas y privadas.
Se concederá 1,50 puntos por año completo de disfrute de la beca.
c) De proyectos de investigación.
Se concederá 1 punto por año completo de disfrute de la beca.</t>
        </r>
      </text>
    </comment>
    <comment ref="A466" authorId="1">
      <text>
        <r>
          <rPr>
            <b/>
            <sz val="8"/>
            <color indexed="81"/>
            <rFont val="Tahoma"/>
            <family val="2"/>
          </rPr>
          <t xml:space="preserve">3.15. Becas postdoctorales, contratos de reincorporación y similares </t>
        </r>
        <r>
          <rPr>
            <sz val="8"/>
            <color indexed="81"/>
            <rFont val="Tahoma"/>
            <family val="2"/>
          </rPr>
          <t xml:space="preserve">
Los méritos reconocidos en este apartado se valorarán con 1 punto por año completo de disfrute de la
beca o contrato. </t>
        </r>
      </text>
    </comment>
    <comment ref="A476" authorId="1">
      <text>
        <r>
          <rPr>
            <b/>
            <sz val="8"/>
            <color indexed="81"/>
            <rFont val="Tahoma"/>
            <family val="2"/>
          </rPr>
          <t xml:space="preserve">3.16. Estrenos, exposiciones, composiciones. </t>
        </r>
        <r>
          <rPr>
            <sz val="8"/>
            <color indexed="81"/>
            <rFont val="Tahoma"/>
            <family val="2"/>
          </rPr>
          <t xml:space="preserve">
Los estrenos, exposiciones y composiciones realizadas por el concursante en áreas del ámbito artístico
se valorarán con 1,5 puntos como máximo.</t>
        </r>
      </text>
    </comment>
    <comment ref="A486" authorId="1">
      <text>
        <r>
          <rPr>
            <b/>
            <sz val="8"/>
            <color indexed="81"/>
            <rFont val="Tahoma"/>
            <family val="2"/>
          </rPr>
          <t xml:space="preserve">3.17. Premios de investigación 
</t>
        </r>
        <r>
          <rPr>
            <sz val="8"/>
            <color indexed="81"/>
            <rFont val="Tahoma"/>
            <family val="2"/>
          </rPr>
          <t xml:space="preserve">Los premios de investigación de relevancia se valorarán con 1,5 puntos como máximo. 
NOTAS ACLARATORIAS
</t>
        </r>
        <r>
          <rPr>
            <b/>
            <sz val="8"/>
            <color indexed="81"/>
            <rFont val="Tahoma"/>
            <family val="2"/>
          </rPr>
          <t xml:space="preserve">3.17. Premios de investigación 
</t>
        </r>
        <r>
          <rPr>
            <sz val="8"/>
            <color indexed="81"/>
            <rFont val="Tahoma"/>
            <family val="2"/>
          </rPr>
          <t xml:space="preserve">La valoración de estos méritos  dependerá de la relevancia del premio y de su categoría. </t>
        </r>
      </text>
    </comment>
    <comment ref="A496" authorId="1">
      <text>
        <r>
          <rPr>
            <b/>
            <sz val="8"/>
            <color indexed="81"/>
            <rFont val="Tahoma"/>
            <family val="2"/>
          </rPr>
          <t xml:space="preserve">Evaluación de Proyectos I+D. 
</t>
        </r>
        <r>
          <rPr>
            <sz val="8"/>
            <color indexed="81"/>
            <rFont val="Tahoma"/>
            <family val="2"/>
          </rPr>
          <t>La pertenencia a comités públicos de evaluación de proyectos de I+D se valorará con 1,5 puntos como
máximo.</t>
        </r>
      </text>
    </comment>
    <comment ref="A506" authorId="1">
      <text>
        <r>
          <rPr>
            <b/>
            <sz val="8"/>
            <color indexed="81"/>
            <rFont val="Tahoma"/>
            <family val="2"/>
          </rPr>
          <t xml:space="preserve">3.19. Pertenencia a Consejos de Redacción de revistas </t>
        </r>
        <r>
          <rPr>
            <sz val="8"/>
            <color indexed="81"/>
            <rFont val="Tahoma"/>
            <family val="2"/>
          </rPr>
          <t xml:space="preserve">
La pertenencia a Consejos de Redacción de revistas de carácter científico se valorará con 1,5 puntos
como máximo.</t>
        </r>
      </text>
    </comment>
    <comment ref="A516" authorId="1">
      <text>
        <r>
          <rPr>
            <b/>
            <sz val="8"/>
            <color indexed="81"/>
            <rFont val="Tahoma"/>
            <family val="2"/>
          </rPr>
          <t>3.20. Otros méritos de investigación relevantes (máximo 1 punto)</t>
        </r>
        <r>
          <rPr>
            <sz val="8"/>
            <color indexed="81"/>
            <rFont val="Tahoma"/>
            <family val="2"/>
          </rPr>
          <t xml:space="preserve"> 
Cualesquiera otros méritos relativos a la experiencia investigadora del concursante deberán de ser
valorados en este apartado.
NOTAS ACLARATORIAS
</t>
        </r>
        <r>
          <rPr>
            <b/>
            <sz val="8"/>
            <color indexed="81"/>
            <rFont val="Tahoma"/>
            <family val="2"/>
          </rPr>
          <t xml:space="preserve">3.20. Otros méritos de investigación relevantes 
</t>
        </r>
        <r>
          <rPr>
            <sz val="8"/>
            <color indexed="81"/>
            <rFont val="Tahoma"/>
            <family val="2"/>
          </rPr>
          <t xml:space="preserve">Son susceptibles de valorarse en este apartado, entre otros méritos: 
-  Pertenencia como miembro a un grupo de investigación subvencionado por un organismo público. 
-  La colaboración honoraria en tareas exclusivamente investigadoras. 
-  Dirección de trabajos fin de máster. 
-  Actuar como revisor de artículos en revistas científicas. 
-  Actuar como revisor de contribuciones a congresos. </t>
        </r>
      </text>
    </comment>
    <comment ref="A528" authorId="1">
      <text>
        <r>
          <rPr>
            <b/>
            <sz val="8"/>
            <color indexed="81"/>
            <rFont val="Tahoma"/>
            <family val="2"/>
          </rPr>
          <t>4.1. Experiencia profesional con interés para la docencia e investigación</t>
        </r>
        <r>
          <rPr>
            <sz val="8"/>
            <color indexed="81"/>
            <rFont val="Tahoma"/>
            <family val="2"/>
          </rPr>
          <t xml:space="preserve">
La experiencia profesional acumulada como consecuencia del ejercicio libre de la profesión en empresas
o entidades públicas o privadas, de interés para la docencia o investigación en la plaza objeto de concurso,
se valorará con un máximo de 2 puntos por año, dependiendo del régimen de dedicación y nivel o categoría
profesional adquirida.
Sólo se considerará la experiencia profesional que pueda justificarse mediante documento acreditativo
de vida laboral, contrato laboral, licencia fiscal, etc.
NOTAS ACLARATORIAS
</t>
        </r>
        <r>
          <rPr>
            <b/>
            <sz val="8"/>
            <color indexed="81"/>
            <rFont val="Tahoma"/>
            <family val="2"/>
          </rPr>
          <t xml:space="preserve">4.1. Experiencia profesional con interés para la docencia e investigación  
</t>
        </r>
        <r>
          <rPr>
            <sz val="8"/>
            <color indexed="81"/>
            <rFont val="Tahoma"/>
            <family val="2"/>
          </rPr>
          <t xml:space="preserve">La experiencia laboral con interés para la docencia e investigación se valora con un máximo 
de 2 puntos por año. Cada Comisión Asesora deberá establecer unos criterios en función de 
la dedicación y categoría profesional que serán especificados en las actas de baremación.  </t>
        </r>
      </text>
    </comment>
    <comment ref="A538" authorId="1">
      <text>
        <r>
          <rPr>
            <b/>
            <sz val="8"/>
            <color indexed="81"/>
            <rFont val="Tahoma"/>
            <family val="2"/>
          </rPr>
          <t xml:space="preserve">4.2. Contratos de aplicación o consultoría </t>
        </r>
        <r>
          <rPr>
            <sz val="8"/>
            <color indexed="81"/>
            <rFont val="Tahoma"/>
            <family val="2"/>
          </rPr>
          <t xml:space="preserve">
Los contratos de aplicación o consultoría de interés para la docencia o investigación en la plaza objeto
de concurso, se valorará con un máximo de 2 puntos por año, dependiendo del régimen de dedicación.
NOTAS ACLARATORIAS
</t>
        </r>
        <r>
          <rPr>
            <b/>
            <sz val="8"/>
            <color indexed="81"/>
            <rFont val="Tahoma"/>
            <family val="2"/>
          </rPr>
          <t xml:space="preserve">4.2 y 4.3. Contratos de consultoría y de investigación 
</t>
        </r>
        <r>
          <rPr>
            <sz val="8"/>
            <color indexed="81"/>
            <rFont val="Tahoma"/>
            <family val="2"/>
          </rPr>
          <t>No se deberán valorar si los contratos de consultoría forman parte del desarrollo de la 
actividad profesional valorada en el apartado 4.1.</t>
        </r>
      </text>
    </comment>
    <comment ref="A548" authorId="1">
      <text>
        <r>
          <rPr>
            <b/>
            <sz val="8"/>
            <color indexed="81"/>
            <rFont val="Tahoma"/>
            <family val="2"/>
          </rPr>
          <t xml:space="preserve">4.3. Contratos de investigación </t>
        </r>
        <r>
          <rPr>
            <sz val="8"/>
            <color indexed="81"/>
            <rFont val="Tahoma"/>
            <family val="2"/>
          </rPr>
          <t xml:space="preserve">
Los contratos de investigación de interés para la docencia o investigación en la plaza objeto de concurso,
se valorará con un máximo de 2 puntos por año, dependiendo del régimen de dedicación.
NOTAS ACLARATORIAS
</t>
        </r>
        <r>
          <rPr>
            <b/>
            <sz val="8"/>
            <color indexed="81"/>
            <rFont val="Tahoma"/>
            <family val="2"/>
          </rPr>
          <t xml:space="preserve">4.2 y 4.3. Contratos de consultoría y de investigación 
</t>
        </r>
        <r>
          <rPr>
            <sz val="8"/>
            <color indexed="81"/>
            <rFont val="Tahoma"/>
            <family val="2"/>
          </rPr>
          <t>No se deberán valorar si los contratos de consultoría forman parte del desarrollo de la 
actividad profesional valorada en el apartado 4.1.</t>
        </r>
      </text>
    </comment>
    <comment ref="A558" authorId="1">
      <text>
        <r>
          <rPr>
            <b/>
            <sz val="8"/>
            <color indexed="81"/>
            <rFont val="Tahoma"/>
            <family val="2"/>
          </rPr>
          <t xml:space="preserve">4.4. Posesión del título de especialista en Ciencias de la Salud. </t>
        </r>
        <r>
          <rPr>
            <sz val="8"/>
            <color indexed="81"/>
            <rFont val="Tahoma"/>
            <family val="2"/>
          </rPr>
          <t xml:space="preserve">
La posesión del título de especialista MIR, FIR y similares se valorará con 2 puntos por año completado
en la especialidad cursada.</t>
        </r>
      </text>
    </comment>
    <comment ref="A568" authorId="1">
      <text>
        <r>
          <rPr>
            <b/>
            <sz val="8"/>
            <color indexed="81"/>
            <rFont val="Tahoma"/>
            <family val="2"/>
          </rPr>
          <t>4.5. Otros méritos relevantes (máximo 5 puntos)</t>
        </r>
        <r>
          <rPr>
            <sz val="8"/>
            <color indexed="81"/>
            <rFont val="Tahoma"/>
            <family val="2"/>
          </rPr>
          <t xml:space="preserve"> 
Cualesquiera otros méritos relativos a la experiencia y otros méritos profesionales del concursante
deberán de ser valorados en este apartado.</t>
        </r>
      </text>
    </comment>
    <comment ref="A580" authorId="1">
      <text>
        <r>
          <rPr>
            <b/>
            <sz val="8"/>
            <color indexed="81"/>
            <rFont val="Tahoma"/>
            <family val="2"/>
          </rPr>
          <t xml:space="preserve">5.1. Asistencia a Congresos </t>
        </r>
        <r>
          <rPr>
            <sz val="8"/>
            <color indexed="81"/>
            <rFont val="Tahoma"/>
            <family val="2"/>
          </rPr>
          <t xml:space="preserve">
Se otorgarán 0,1 punto por asistencia a Congreso Internacional y 0,05 si el Congreso de ámbito
nacional.
NOTAS ACLARATORIAS
</t>
        </r>
        <r>
          <rPr>
            <b/>
            <sz val="8"/>
            <color indexed="81"/>
            <rFont val="Tahoma"/>
            <family val="2"/>
          </rPr>
          <t xml:space="preserve">5.1. Asistencia a congresos 
</t>
        </r>
        <r>
          <rPr>
            <sz val="8"/>
            <color indexed="81"/>
            <rFont val="Tahoma"/>
            <family val="2"/>
          </rPr>
          <t xml:space="preserve">En este apartado se valorará la asistencia a congresos aunque se hayan valorado 
contribuciones a los mismos en los apartados 3.5 y/o 3.11. </t>
        </r>
      </text>
    </comment>
    <comment ref="A594" authorId="1">
      <text>
        <r>
          <rPr>
            <b/>
            <sz val="8"/>
            <color indexed="81"/>
            <rFont val="Tahoma"/>
            <family val="2"/>
          </rPr>
          <t xml:space="preserve">5.2. Gestión universitaria </t>
        </r>
        <r>
          <rPr>
            <sz val="8"/>
            <color indexed="81"/>
            <rFont val="Tahoma"/>
            <family val="2"/>
          </rPr>
          <t xml:space="preserve">
El desempeño de cargos de gestión universitaria se valorará con un máximo de 0,4 puntos por año.
NOTAS ACLARATORIAS
</t>
        </r>
        <r>
          <rPr>
            <b/>
            <sz val="8"/>
            <color indexed="81"/>
            <rFont val="Tahoma"/>
            <family val="2"/>
          </rPr>
          <t xml:space="preserve">5.2 Gestión Universitaria 
</t>
        </r>
        <r>
          <rPr>
            <sz val="8"/>
            <color indexed="81"/>
            <rFont val="Tahoma"/>
            <family val="2"/>
          </rPr>
          <t>Se entiende por gestión universitaria el desempeño de cargos reconocidos por los Estatutos de la Universidad o asimilados.</t>
        </r>
      </text>
    </comment>
    <comment ref="A604" authorId="1">
      <text>
        <r>
          <rPr>
            <b/>
            <sz val="8"/>
            <color indexed="81"/>
            <rFont val="Tahoma"/>
            <family val="2"/>
          </rPr>
          <t xml:space="preserve">5.3. Organización de eventos científicos  </t>
        </r>
        <r>
          <rPr>
            <sz val="8"/>
            <color indexed="81"/>
            <rFont val="Tahoma"/>
            <family val="2"/>
          </rPr>
          <t xml:space="preserve">
La organización de eventos de carácter científico (Congresos, Conferencias, etc.) se valorará en este
apartado con un máximo de 1 punto.
NOTAS ACLARATORIAS
</t>
        </r>
        <r>
          <rPr>
            <b/>
            <sz val="8"/>
            <color indexed="81"/>
            <rFont val="Tahoma"/>
            <family val="2"/>
          </rPr>
          <t xml:space="preserve">5.3. Organización de eventos científicos 
</t>
        </r>
        <r>
          <rPr>
            <sz val="8"/>
            <color indexed="81"/>
            <rFont val="Tahoma"/>
            <family val="2"/>
          </rPr>
          <t>Cada mérito se podrá valorar con un máximo de 1 punto.</t>
        </r>
      </text>
    </comment>
    <comment ref="A614" authorId="1">
      <text>
        <r>
          <rPr>
            <b/>
            <sz val="8"/>
            <color indexed="81"/>
            <rFont val="Tahoma"/>
            <family val="2"/>
          </rPr>
          <t xml:space="preserve">5.4. Otros méritos relevantes (máximo 5 puntos) </t>
        </r>
        <r>
          <rPr>
            <sz val="8"/>
            <color indexed="81"/>
            <rFont val="Tahoma"/>
            <family val="2"/>
          </rPr>
          <t xml:space="preserve">
Cualesquiera otros méritos no que no hayan sido valorados en los apartados anteriores y que se
consideren relevantes, en especial para las tareas a desempeñar en la plaza objeto del concurso, podrán ser
considerados en este apartado.
NOTAS ACLARATORIAS
5.4. Otros méritos relevantes 
En este apartado se podrá valorar, entre otros méritos, el conocimiento de idiomas distintos 
del castellano y de las demás lenguas españolas cooficiales, acreditado por entidades
capacitadas para acreditar oficialmente el nivel de idiomas en el marco europeo de 
referencia de las lenguas. Se sugiere valorar con 0,5 puntos a partir del nivel B1, y con 0,5 
puntos más por cada nivel adicional.  
También se podrán valorar las actividades de divulgación científica o técnica realizadas u 
organizadas.</t>
        </r>
      </text>
    </comment>
  </commentList>
</comments>
</file>

<file path=xl/sharedStrings.xml><?xml version="1.0" encoding="utf-8"?>
<sst xmlns="http://schemas.openxmlformats.org/spreadsheetml/2006/main" count="721" uniqueCount="212">
  <si>
    <t>Código de la plaza</t>
  </si>
  <si>
    <t>PERTINENCIAS</t>
  </si>
  <si>
    <t>C.D.U.</t>
  </si>
  <si>
    <t>Área de conocimiento</t>
  </si>
  <si>
    <t>SÍ</t>
  </si>
  <si>
    <t>Departamento</t>
  </si>
  <si>
    <t>NO</t>
  </si>
  <si>
    <t>Nombre y Apellidos</t>
  </si>
  <si>
    <t>RESUMEN BAREMACIÓN</t>
  </si>
  <si>
    <t>Formación Académica (35 ptos)=</t>
  </si>
  <si>
    <t>Experiencia Docente (15 ptos)=</t>
  </si>
  <si>
    <t>Experiencia investigadora (40 ptos)=</t>
  </si>
  <si>
    <t>Experiencia Profesional (5 ptos)=</t>
  </si>
  <si>
    <t>Otros méritos (5 ptos)=</t>
  </si>
  <si>
    <t>Documento</t>
  </si>
  <si>
    <t>Documentación de carácter general y específico</t>
  </si>
  <si>
    <t>Documento nacional de identidad  o equivalente (anverso y reverso)</t>
  </si>
  <si>
    <t xml:space="preserve">Título académico universitario (anverso y reverso). </t>
  </si>
  <si>
    <t xml:space="preserve">Título de Doctor (anverso y reverso). </t>
  </si>
  <si>
    <t xml:space="preserve">Acreditación  para la figura de Profesor Ayudante Doctor </t>
  </si>
  <si>
    <t>Currículum vitae según modelo del Anexo IV</t>
  </si>
  <si>
    <t>A Criterios generales</t>
  </si>
  <si>
    <t>Acreditación a cuerpos docentes universitarios (mérito preferente)</t>
  </si>
  <si>
    <t>BD</t>
  </si>
  <si>
    <t>Puntos</t>
  </si>
  <si>
    <t>Total</t>
  </si>
  <si>
    <t>I Formación académica (35 puntos)</t>
  </si>
  <si>
    <t>1.1 Expediente académico</t>
  </si>
  <si>
    <t>Mérito</t>
  </si>
  <si>
    <t>Cantidad</t>
  </si>
  <si>
    <t>Pertinencia</t>
  </si>
  <si>
    <t>Ptos/und</t>
  </si>
  <si>
    <t>Comentarios</t>
  </si>
  <si>
    <t>(nº)</t>
  </si>
  <si>
    <t>Calificación media tomada del expediente</t>
  </si>
  <si>
    <t>Primas por asignaturas</t>
  </si>
  <si>
    <t>Sobresalientes</t>
  </si>
  <si>
    <t>Matrícula de Honor</t>
  </si>
  <si>
    <t>Primas por Proyecto Fin de Carrera</t>
  </si>
  <si>
    <t>Incidencias</t>
  </si>
  <si>
    <t>Puntuación del apartado (Nota media primada x 5)</t>
  </si>
  <si>
    <t>1.01</t>
  </si>
  <si>
    <t>1.2 Premio extraordinario de Licenciatura</t>
  </si>
  <si>
    <t>Prémio Licenciatura (5 ptos)</t>
  </si>
  <si>
    <t>Puntuación del apartado</t>
  </si>
  <si>
    <t>1.02</t>
  </si>
  <si>
    <t>1.3 Tesina de Licenciatura o Grado de Licenciatura</t>
  </si>
  <si>
    <t>Tesina con máxima calificación (5 ptos)</t>
  </si>
  <si>
    <t>1.03</t>
  </si>
  <si>
    <t>1.4 Grado de Doctor</t>
  </si>
  <si>
    <t>Cum laude (10 ptos)</t>
  </si>
  <si>
    <t>Sobresaliente (9 ptos)</t>
  </si>
  <si>
    <t>Notable (8 ptos)</t>
  </si>
  <si>
    <t>Apto o aprobado (7 ptos)</t>
  </si>
  <si>
    <t>1.5 Premio extraordinario de doctorado</t>
  </si>
  <si>
    <t>Prémio Doctorado (3 ptos)</t>
  </si>
  <si>
    <t>1.05</t>
  </si>
  <si>
    <t>1.6 Doctorado europeo</t>
  </si>
  <si>
    <t>Doctorado Europeo (5 ptos)</t>
  </si>
  <si>
    <t>1.7 Otras titulaciones oficiales universitarias diferentes de las requeridas en la convocatoria</t>
  </si>
  <si>
    <t>Primer ciclo (2ptos)</t>
  </si>
  <si>
    <t>Segundo ciclo a partir de primer ciclo (3 ptos)</t>
  </si>
  <si>
    <t>Segundo ciclo (5ptos) o segundo título de Doctor</t>
  </si>
  <si>
    <t>1.07</t>
  </si>
  <si>
    <t>1.8 Otras titulaciones propias universitarias (Master, experto o …)</t>
  </si>
  <si>
    <t>(horas)</t>
  </si>
  <si>
    <t>1.9 Cursos, seminarios y talleres universitarios o impartidos por organismos de reconocido prestigio</t>
  </si>
  <si>
    <t>1.09</t>
  </si>
  <si>
    <t>1.10 Estancias formativas en otros centros</t>
  </si>
  <si>
    <t>(semanas)</t>
  </si>
  <si>
    <t>De pregrado (&gt;4semanas)</t>
  </si>
  <si>
    <t>De posgrado (&gt;4semanas)</t>
  </si>
  <si>
    <t>1.10</t>
  </si>
  <si>
    <t>1.11 Becas de pregrado competitivas</t>
  </si>
  <si>
    <t>(años)</t>
  </si>
  <si>
    <t>1.11</t>
  </si>
  <si>
    <t>1.12 Otros méritos relevantes (máximo 1 punto)</t>
  </si>
  <si>
    <t>1.12</t>
  </si>
  <si>
    <t>1.00</t>
  </si>
  <si>
    <t>II Experiencia docente y formación para la docencia (15 puntos)</t>
  </si>
  <si>
    <t>2.1 Docencia universitaria en nivel de grado en materias regladas</t>
  </si>
  <si>
    <t>2.01</t>
  </si>
  <si>
    <t>2.2 Docencia universitaria de posgrado</t>
  </si>
  <si>
    <t>2.02</t>
  </si>
  <si>
    <t>2.3 Otra docencia universitaria</t>
  </si>
  <si>
    <t>2.03</t>
  </si>
  <si>
    <t>2.4 Material docente universitario: libros de texto, repertorios, recopilaciones, casos prácticos, etc.</t>
  </si>
  <si>
    <t>(0 - 4)</t>
  </si>
  <si>
    <t>2.04</t>
  </si>
  <si>
    <t>2.5 Docencia oficial de ámbito no universitario</t>
  </si>
  <si>
    <t>(cursos)</t>
  </si>
  <si>
    <t>Enseñanza primaria</t>
  </si>
  <si>
    <t>Enseñanza secundaria y FP</t>
  </si>
  <si>
    <t>2.05</t>
  </si>
  <si>
    <t>2.6 Formación didáctica para la actividad docente</t>
  </si>
  <si>
    <t>Curso de adaptación pedagógica</t>
  </si>
  <si>
    <t>Proyectos de Innovación Educativa  (IP 0.5 ptos, IT 0.25 ptos, IC 0.1 ptos)</t>
  </si>
  <si>
    <t>Otros</t>
  </si>
  <si>
    <t>2.06</t>
  </si>
  <si>
    <t>2.7 Otros méritos relevantes (máximo 1 punto)</t>
  </si>
  <si>
    <t>2.07</t>
  </si>
  <si>
    <t>2.00</t>
  </si>
  <si>
    <t>III Experiencia investigadora (40 puntos)</t>
  </si>
  <si>
    <t xml:space="preserve">3.1 Libros </t>
  </si>
  <si>
    <t>(0.5 - 4)</t>
  </si>
  <si>
    <t>a) Autor (de 1 a 4 ptos)</t>
  </si>
  <si>
    <t>b) Director, editor o coordinador (de 0.5 a 1.5 ptos)</t>
  </si>
  <si>
    <t>3.01</t>
  </si>
  <si>
    <t>3.2 Capítulos de libros</t>
  </si>
  <si>
    <t>(0.5 - 2)</t>
  </si>
  <si>
    <t>Internacional (? ptos, criterio interno)</t>
  </si>
  <si>
    <t>Nacional (? ptos, criterio interno)</t>
  </si>
  <si>
    <t>Autonómico, Universidad, etc. (? ptos, criterio interno)</t>
  </si>
  <si>
    <t>3.02</t>
  </si>
  <si>
    <t>3.3 Artículos publicados en revistas citadas en el ISI, JCR</t>
  </si>
  <si>
    <t>(2 - 4)</t>
  </si>
  <si>
    <t>Primer cuartil (? ptos, criterio interno)</t>
  </si>
  <si>
    <t>Segundo cuartil (? ptos, criterio interno)</t>
  </si>
  <si>
    <t>Tercer/ cuarto cuartil (? ptos, criterio interno)</t>
  </si>
  <si>
    <t>3.03</t>
  </si>
  <si>
    <t>3.4 Artículos en revistas de reconocida relevancia en el area</t>
  </si>
  <si>
    <t>En el área (? ptos, criterio interno)</t>
  </si>
  <si>
    <t>Resto de áreas (? ptos, criterio interno)</t>
  </si>
  <si>
    <t>3.04</t>
  </si>
  <si>
    <t>3.5. Publicaciones en Actas de Congresos</t>
  </si>
  <si>
    <t>(0 - 1)</t>
  </si>
  <si>
    <t>Internacional (hasta 1 pto)</t>
  </si>
  <si>
    <t>Nacional (hasta 0.5 ptos)</t>
  </si>
  <si>
    <t>3.05</t>
  </si>
  <si>
    <t>3.6. Prólogos e introducciones.</t>
  </si>
  <si>
    <t>(0.5 - 1)</t>
  </si>
  <si>
    <t>3.06</t>
  </si>
  <si>
    <t>3.7. Anotaciones a textos de reconocido valor científico.</t>
  </si>
  <si>
    <t>(0.1 - 0.25)</t>
  </si>
  <si>
    <t>3.07</t>
  </si>
  <si>
    <t>3.8. Patentes, modelos de utilidad y otros resultados de la investigación, en especial los que produzcan transferencia tecnológica al sector productivo</t>
  </si>
  <si>
    <t>(0.5 - 3)</t>
  </si>
  <si>
    <t>Internacional y explotada (? ptos, criterio interno)</t>
  </si>
  <si>
    <t>Nacional y explotada (? ptos, criterio interno)</t>
  </si>
  <si>
    <t>Internacional y no explotada (? pto, criterio interno)</t>
  </si>
  <si>
    <t>Nacional y no explotada (? ptos, criterio interno)</t>
  </si>
  <si>
    <t>3.08</t>
  </si>
  <si>
    <t>3.9. Proyectos y contratos de investigación</t>
  </si>
  <si>
    <t>(0.1 - 2)</t>
  </si>
  <si>
    <t>a) Convocatoria pública y competitiva (IP 2 ptos, IT 1.5 ptos, IC 0.3 ptos)</t>
  </si>
  <si>
    <t>b) Contratos de especial relevancia en empresa o organismos públicos (IP 1 ptos, IT 0.5 ptos, IC 0.15 ptos)</t>
  </si>
  <si>
    <t>c) Otros proyectos y contratos de investigación (IP 0.5 ptos, IT 0.25 ptos, IC 0.1 ptos)</t>
  </si>
  <si>
    <t>3.09</t>
  </si>
  <si>
    <t xml:space="preserve">3.10. Estancias de investigación </t>
  </si>
  <si>
    <t>Posdoctorales (3 ptos/18 semanas)</t>
  </si>
  <si>
    <t>Predoctorales (1.5 ptos/18 semanas)</t>
  </si>
  <si>
    <t>Mérito preferente de estancia</t>
  </si>
  <si>
    <t>Estancia en organismos de prestigio distintos de la UMA</t>
  </si>
  <si>
    <t>3.10</t>
  </si>
  <si>
    <t>3.11. Ponencias y comunicaciones a congresos y conferencias no publicadas</t>
  </si>
  <si>
    <t>Internacional (ponencia hasta 1 pto, comunicación hasta 0.5 ptos)</t>
  </si>
  <si>
    <t>Nacional (ponencia hasta 0.5 ptos, comunicación hasta 0.25 ptos)</t>
  </si>
  <si>
    <t>3.11</t>
  </si>
  <si>
    <t>3.12. Dirección de tesis doctorales</t>
  </si>
  <si>
    <t>Con la máxima calificación (3 ptos)</t>
  </si>
  <si>
    <t>(0 - 1.5)</t>
  </si>
  <si>
    <t>3.12</t>
  </si>
  <si>
    <t>3.13. Dirección de tesinas de Licenciatura y Proyectos Fin de Carrera</t>
  </si>
  <si>
    <t>Con la máxima calificación (1.5 ptos)</t>
  </si>
  <si>
    <t>3.13</t>
  </si>
  <si>
    <t>3.14. Becas de investigación predoctorales</t>
  </si>
  <si>
    <t>De la Unión Europea o las Administraciones Públicas Estatal o Autonómica.</t>
  </si>
  <si>
    <t>De otras entidades públicas y privadas</t>
  </si>
  <si>
    <t>De proyectos de investigación</t>
  </si>
  <si>
    <t>3.14</t>
  </si>
  <si>
    <t>3.15. Becas postdoctorales, contratos de reincorporación y similares</t>
  </si>
  <si>
    <t>3.15</t>
  </si>
  <si>
    <t>3.16. Estrenos, exposiciones, composiciones.</t>
  </si>
  <si>
    <t>3.17. Premios de investigación</t>
  </si>
  <si>
    <t>3.17</t>
  </si>
  <si>
    <t>3.18. Evaluación de Proyectos I+D.</t>
  </si>
  <si>
    <t>3.19. Pertenencia a consejos de redacción de revista</t>
  </si>
  <si>
    <t>3.19</t>
  </si>
  <si>
    <t>3.20. Otros méritos de investigación relevantes (máximo 1 punto)</t>
  </si>
  <si>
    <t>3.20</t>
  </si>
  <si>
    <t>3.00</t>
  </si>
  <si>
    <t>IV. Experiencia y otros méritos profesionales (5 ptos)</t>
  </si>
  <si>
    <t>4.1. Experiencia profesional con interés para la docencia e investigación</t>
  </si>
  <si>
    <t>(0 - 2)</t>
  </si>
  <si>
    <t>4.01</t>
  </si>
  <si>
    <t>4.2. Contratos de con aplicación o consultoría</t>
  </si>
  <si>
    <t>4.02</t>
  </si>
  <si>
    <t>4.3. Contratos de Investigación</t>
  </si>
  <si>
    <t>4.03</t>
  </si>
  <si>
    <t>4.4. Posesión del título de especialista en Ciencias de la Salud</t>
  </si>
  <si>
    <t>4.04</t>
  </si>
  <si>
    <t>4.5. Otros méritos relevantes (máximo 5 puntos)</t>
  </si>
  <si>
    <t>4.05</t>
  </si>
  <si>
    <t>4.00</t>
  </si>
  <si>
    <t>V. Otros méritos (5 ptos)</t>
  </si>
  <si>
    <t/>
  </si>
  <si>
    <t>5.1. Asistencia a Congresos</t>
  </si>
  <si>
    <t>Internacional (0.1 pto)</t>
  </si>
  <si>
    <t>Nacional (0.05 ptos)</t>
  </si>
  <si>
    <t>5.01</t>
  </si>
  <si>
    <t>5.2. Gestión universitaria</t>
  </si>
  <si>
    <t>(0 - 0.4)</t>
  </si>
  <si>
    <t>5.02</t>
  </si>
  <si>
    <t>5.3. Organización de eventos científicos</t>
  </si>
  <si>
    <t>5.03</t>
  </si>
  <si>
    <t>5.4. Otros méritos relevantes (máximo 5 ptos)</t>
  </si>
  <si>
    <t>Idiomas</t>
  </si>
  <si>
    <t>5.04</t>
  </si>
  <si>
    <t>5.00</t>
  </si>
  <si>
    <t>Los puntos especificados en este apartado no son reales, los ha de especificar la Comisión Asesora</t>
  </si>
  <si>
    <t>Sin la máxima calificación (proporcional a 3 ptos) (la puntuación la decidirá la Comisión Asesora)</t>
  </si>
  <si>
    <t>Sin la máxima calificación (proporcional a 1.5 ptos) (la puntuación la decidirá la Comisión Asesora)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</si>
</sst>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2" x14ac:knownFonts="1">
    <font>
      <sz val="11"/>
      <color theme="1"/>
      <name val="Calibri"/>
      <family val="2"/>
      <scheme val="minor"/>
    </font>
    <font>
      <sz val="11"/>
      <color rgb="FF9C0006"/>
      <name val="Calibri"/>
      <family val="2"/>
      <scheme val="minor"/>
    </font>
    <font>
      <b/>
      <sz val="10"/>
      <color indexed="18"/>
      <name val="Arial"/>
      <family val="2"/>
    </font>
    <font>
      <sz val="10"/>
      <name val="Arial"/>
      <family val="2"/>
    </font>
    <font>
      <b/>
      <sz val="10"/>
      <color theme="1"/>
      <name val="Arial Narrow"/>
      <family val="2"/>
    </font>
    <font>
      <b/>
      <sz val="10"/>
      <color indexed="10"/>
      <name val="Arial"/>
      <family val="2"/>
    </font>
    <font>
      <u/>
      <sz val="10"/>
      <color theme="10"/>
      <name val="Arial"/>
      <family val="2"/>
    </font>
    <font>
      <b/>
      <sz val="10"/>
      <color rgb="FF000080"/>
      <name val="Arial Narrow"/>
      <family val="2"/>
    </font>
    <font>
      <b/>
      <sz val="10"/>
      <color rgb="FFFF0000"/>
      <name val="Arial Narrow"/>
      <family val="2"/>
    </font>
    <font>
      <b/>
      <sz val="10"/>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rgb="FFFFC7CE"/>
      </patternFill>
    </fill>
    <fill>
      <patternFill patternType="solid">
        <fgColor rgb="FFC0C0C0"/>
        <bgColor indexed="64"/>
      </patternFill>
    </fill>
    <fill>
      <patternFill patternType="solid">
        <fgColor rgb="FFDDDDDD"/>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style="thin">
        <color indexed="23"/>
      </left>
      <right style="thin">
        <color indexed="23"/>
      </right>
      <top style="thin">
        <color indexed="23"/>
      </top>
      <bottom style="thin">
        <color indexed="23"/>
      </bottom>
      <diagonal/>
    </border>
  </borders>
  <cellStyleXfs count="18">
    <xf numFmtId="0" fontId="0" fillId="0" borderId="0"/>
    <xf numFmtId="0" fontId="2" fillId="3" borderId="1"/>
    <xf numFmtId="0" fontId="3" fillId="4" borderId="1"/>
    <xf numFmtId="0" fontId="3" fillId="0" borderId="1">
      <alignment horizontal="left"/>
      <protection locked="0"/>
    </xf>
    <xf numFmtId="0" fontId="4" fillId="4" borderId="1">
      <alignment horizontal="center"/>
    </xf>
    <xf numFmtId="0" fontId="5" fillId="5" borderId="1">
      <alignment horizontal="left"/>
    </xf>
    <xf numFmtId="0" fontId="6" fillId="0" borderId="0" applyNumberFormat="0" applyFill="0" applyBorder="0" applyAlignment="0" applyProtection="0"/>
    <xf numFmtId="0" fontId="3" fillId="0" borderId="1">
      <protection locked="0"/>
    </xf>
    <xf numFmtId="0" fontId="3" fillId="4" borderId="1"/>
    <xf numFmtId="0" fontId="3" fillId="4" borderId="1"/>
    <xf numFmtId="0" fontId="3" fillId="4" borderId="1"/>
    <xf numFmtId="164" fontId="3" fillId="4" borderId="1">
      <protection hidden="1"/>
    </xf>
    <xf numFmtId="0" fontId="1" fillId="2" borderId="1">
      <alignment horizontal="left"/>
    </xf>
    <xf numFmtId="0" fontId="3" fillId="4" borderId="1">
      <alignment vertical="distributed"/>
    </xf>
    <xf numFmtId="0" fontId="9" fillId="6" borderId="1">
      <alignment horizontal="right"/>
    </xf>
    <xf numFmtId="164" fontId="2" fillId="3" borderId="1"/>
    <xf numFmtId="165" fontId="3" fillId="0" borderId="1">
      <alignment horizontal="center"/>
      <protection locked="0"/>
    </xf>
    <xf numFmtId="164" fontId="5" fillId="5" borderId="1"/>
  </cellStyleXfs>
  <cellXfs count="66">
    <xf numFmtId="0" fontId="0" fillId="0" borderId="0" xfId="0"/>
    <xf numFmtId="0" fontId="2" fillId="3" borderId="1" xfId="1" applyAlignment="1">
      <alignment horizontal="left"/>
    </xf>
    <xf numFmtId="0" fontId="0" fillId="0" borderId="0" xfId="0" applyProtection="1">
      <protection locked="0"/>
    </xf>
    <xf numFmtId="0" fontId="3" fillId="4" borderId="1" xfId="2"/>
    <xf numFmtId="0" fontId="0" fillId="0" borderId="0" xfId="0" applyProtection="1">
      <protection hidden="1"/>
    </xf>
    <xf numFmtId="0" fontId="3" fillId="0" borderId="0" xfId="0" quotePrefix="1" applyFont="1" applyAlignment="1" applyProtection="1">
      <alignment horizontal="center"/>
      <protection hidden="1"/>
    </xf>
    <xf numFmtId="0" fontId="3" fillId="0" borderId="1" xfId="3" quotePrefix="1" applyProtection="1">
      <alignment horizontal="left"/>
      <protection locked="0"/>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3" fillId="4" borderId="1" xfId="2" applyAlignment="1">
      <alignment horizontal="left"/>
    </xf>
    <xf numFmtId="0" fontId="4" fillId="4" borderId="1" xfId="4">
      <alignment horizontal="center"/>
    </xf>
    <xf numFmtId="0" fontId="3" fillId="4" borderId="1" xfId="2" quotePrefix="1" applyAlignment="1">
      <alignment horizontal="right"/>
    </xf>
    <xf numFmtId="0" fontId="3" fillId="4" borderId="1" xfId="2" applyProtection="1">
      <protection hidden="1"/>
    </xf>
    <xf numFmtId="0" fontId="3" fillId="0" borderId="0" xfId="0" quotePrefix="1" applyFont="1" applyAlignment="1" applyProtection="1">
      <alignment horizontal="left"/>
      <protection hidden="1"/>
    </xf>
    <xf numFmtId="0" fontId="4" fillId="4" borderId="1" xfId="4" applyAlignment="1" applyProtection="1">
      <alignment horizontal="center"/>
    </xf>
    <xf numFmtId="0" fontId="5" fillId="5" borderId="1" xfId="5" quotePrefix="1">
      <alignment horizontal="left"/>
    </xf>
    <xf numFmtId="0" fontId="5" fillId="5" borderId="1" xfId="5">
      <alignment horizontal="left"/>
    </xf>
    <xf numFmtId="0" fontId="6" fillId="0" borderId="1" xfId="6" applyBorder="1" applyAlignment="1" applyProtection="1">
      <alignment horizontal="left"/>
      <protection locked="0"/>
    </xf>
    <xf numFmtId="0" fontId="3" fillId="4" borderId="1" xfId="2" quotePrefix="1"/>
    <xf numFmtId="0" fontId="2" fillId="3" borderId="1" xfId="1" quotePrefix="1"/>
    <xf numFmtId="0" fontId="3" fillId="0" borderId="1" xfId="7">
      <protection locked="0"/>
    </xf>
    <xf numFmtId="0" fontId="7" fillId="4" borderId="1" xfId="4" applyFont="1">
      <alignment horizontal="center"/>
    </xf>
    <xf numFmtId="0" fontId="8" fillId="4" borderId="1" xfId="4" applyFont="1">
      <alignment horizontal="center"/>
    </xf>
    <xf numFmtId="0" fontId="5" fillId="5" borderId="1" xfId="5" quotePrefix="1" applyAlignment="1">
      <alignment horizontal="left"/>
    </xf>
    <xf numFmtId="0" fontId="2" fillId="3" borderId="1" xfId="1"/>
    <xf numFmtId="0" fontId="4" fillId="4" borderId="1" xfId="4" quotePrefix="1" applyProtection="1">
      <alignment horizontal="center"/>
    </xf>
    <xf numFmtId="0" fontId="4" fillId="4" borderId="1" xfId="4" quotePrefix="1">
      <alignment horizontal="center"/>
    </xf>
    <xf numFmtId="0" fontId="4" fillId="4" borderId="1" xfId="4" applyAlignment="1">
      <alignment horizontal="left"/>
    </xf>
    <xf numFmtId="0" fontId="3" fillId="0" borderId="1" xfId="7" applyFont="1">
      <protection locked="0"/>
    </xf>
    <xf numFmtId="0" fontId="3" fillId="4" borderId="1" xfId="8"/>
    <xf numFmtId="0" fontId="3" fillId="4" borderId="1" xfId="9"/>
    <xf numFmtId="0" fontId="3" fillId="4" borderId="1" xfId="10"/>
    <xf numFmtId="164" fontId="3" fillId="4" borderId="1" xfId="11" applyProtection="1">
      <protection hidden="1"/>
    </xf>
    <xf numFmtId="0" fontId="1" fillId="2" borderId="1" xfId="12" quotePrefix="1">
      <alignment horizontal="left"/>
    </xf>
    <xf numFmtId="0" fontId="1" fillId="2" borderId="1" xfId="12">
      <alignment horizontal="left"/>
    </xf>
    <xf numFmtId="0" fontId="3" fillId="4" borderId="1" xfId="13">
      <alignment vertical="distributed"/>
    </xf>
    <xf numFmtId="0" fontId="3" fillId="4" borderId="1" xfId="2" applyProtection="1"/>
    <xf numFmtId="0" fontId="9" fillId="6" borderId="1" xfId="14">
      <alignment horizontal="right"/>
    </xf>
    <xf numFmtId="0" fontId="9" fillId="6" borderId="1" xfId="14" quotePrefix="1">
      <alignment horizontal="right"/>
    </xf>
    <xf numFmtId="164" fontId="2" fillId="3" borderId="1" xfId="15" applyProtection="1">
      <protection hidden="1"/>
    </xf>
    <xf numFmtId="0" fontId="0" fillId="0" borderId="0" xfId="0" quotePrefix="1" applyProtection="1">
      <protection hidden="1"/>
    </xf>
    <xf numFmtId="0" fontId="2" fillId="3" borderId="1" xfId="1" applyAlignment="1" applyProtection="1">
      <alignment horizontal="left"/>
    </xf>
    <xf numFmtId="0" fontId="2" fillId="3" borderId="1" xfId="1" applyProtection="1"/>
    <xf numFmtId="165" fontId="3" fillId="0" borderId="1" xfId="16" applyAlignment="1">
      <alignment horizontal="left"/>
      <protection locked="0"/>
    </xf>
    <xf numFmtId="164" fontId="3" fillId="4" borderId="1" xfId="11" applyProtection="1"/>
    <xf numFmtId="0" fontId="3" fillId="4" borderId="1" xfId="10" applyProtection="1"/>
    <xf numFmtId="0" fontId="3" fillId="4" borderId="1" xfId="2" applyAlignment="1" applyProtection="1">
      <alignment horizontal="left"/>
    </xf>
    <xf numFmtId="0" fontId="9" fillId="6" borderId="1" xfId="14" applyProtection="1">
      <alignment horizontal="right"/>
    </xf>
    <xf numFmtId="0" fontId="9" fillId="6" borderId="1" xfId="14" quotePrefix="1" applyProtection="1">
      <alignment horizontal="right"/>
    </xf>
    <xf numFmtId="0" fontId="3" fillId="4" borderId="1" xfId="2" quotePrefix="1" applyProtection="1"/>
    <xf numFmtId="0" fontId="3" fillId="0" borderId="1" xfId="7" applyProtection="1">
      <protection locked="0"/>
    </xf>
    <xf numFmtId="0" fontId="3" fillId="4" borderId="1" xfId="2" quotePrefix="1" applyAlignment="1" applyProtection="1">
      <alignment horizontal="left"/>
    </xf>
    <xf numFmtId="0" fontId="2" fillId="3" borderId="1" xfId="1" quotePrefix="1" applyAlignment="1">
      <alignment horizontal="left"/>
    </xf>
    <xf numFmtId="0" fontId="3" fillId="4" borderId="1" xfId="10" quotePrefix="1"/>
    <xf numFmtId="165" fontId="6" fillId="0" borderId="1" xfId="6" applyNumberFormat="1" applyBorder="1" applyAlignment="1" applyProtection="1">
      <alignment horizontal="left"/>
      <protection locked="0"/>
    </xf>
    <xf numFmtId="0" fontId="3" fillId="0" borderId="1" xfId="3" quotePrefix="1">
      <alignment horizontal="left"/>
      <protection locked="0"/>
    </xf>
    <xf numFmtId="0" fontId="3" fillId="4" borderId="1" xfId="9" applyProtection="1">
      <protection hidden="1"/>
    </xf>
    <xf numFmtId="164" fontId="5" fillId="5" borderId="1" xfId="17" applyProtection="1">
      <protection hidden="1"/>
    </xf>
    <xf numFmtId="164" fontId="2" fillId="3" borderId="1" xfId="15" quotePrefix="1" applyAlignment="1">
      <alignment horizontal="left"/>
    </xf>
    <xf numFmtId="164" fontId="2" fillId="3" borderId="1" xfId="15" quotePrefix="1"/>
    <xf numFmtId="164" fontId="2" fillId="3" borderId="1" xfId="15"/>
    <xf numFmtId="0" fontId="4" fillId="4" borderId="1" xfId="4" quotePrefix="1" applyAlignment="1">
      <alignment horizontal="center"/>
    </xf>
    <xf numFmtId="164" fontId="5" fillId="5" borderId="1" xfId="0" applyNumberFormat="1" applyFont="1" applyFill="1" applyBorder="1" applyProtection="1">
      <protection hidden="1"/>
    </xf>
    <xf numFmtId="0" fontId="5" fillId="5" borderId="1" xfId="5" applyAlignment="1">
      <alignment horizontal="left"/>
    </xf>
    <xf numFmtId="0" fontId="0" fillId="0" borderId="0" xfId="0" applyAlignment="1">
      <alignment horizontal="left"/>
    </xf>
    <xf numFmtId="0" fontId="8" fillId="4" borderId="1" xfId="4" applyFont="1" applyProtection="1">
      <alignment horizontal="center"/>
    </xf>
  </cellXfs>
  <cellStyles count="18">
    <cellStyle name="Cabecera" xfId="4"/>
    <cellStyle name="Cantidad" xfId="7"/>
    <cellStyle name="Comentario" xfId="10"/>
    <cellStyle name="Hipervínculo" xfId="6" builtinId="8"/>
    <cellStyle name="Incidencia" xfId="13"/>
    <cellStyle name="Merito" xfId="3"/>
    <cellStyle name="N_Doc" xfId="16"/>
    <cellStyle name="Normal" xfId="0" builtinId="0"/>
    <cellStyle name="Normal-Lock" xfId="2"/>
    <cellStyle name="Pertinencia" xfId="8"/>
    <cellStyle name="Ptos/und" xfId="9"/>
    <cellStyle name="Puntos1" xfId="17"/>
    <cellStyle name="Puntos2" xfId="15"/>
    <cellStyle name="Puntos3" xfId="11"/>
    <cellStyle name="Titulo1" xfId="5"/>
    <cellStyle name="Titulo2" xfId="1"/>
    <cellStyle name="Titulo3" xfId="12"/>
    <cellStyle name="Titulo4"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630"/>
  <sheetViews>
    <sheetView tabSelected="1" workbookViewId="0">
      <selection activeCell="B1" sqref="B1"/>
    </sheetView>
  </sheetViews>
  <sheetFormatPr baseColWidth="10" defaultColWidth="0" defaultRowHeight="15" x14ac:dyDescent="0.25"/>
  <cols>
    <col min="1" max="1" width="24.140625" style="64" customWidth="1"/>
    <col min="2" max="2" width="75.7109375" customWidth="1"/>
    <col min="3" max="3" width="10.7109375" customWidth="1"/>
    <col min="4" max="4" width="10.7109375" hidden="1" customWidth="1"/>
    <col min="5" max="5" width="10.7109375" customWidth="1"/>
    <col min="6" max="6" width="30.7109375" hidden="1" customWidth="1"/>
    <col min="7" max="7" width="10.7109375" hidden="1" customWidth="1"/>
    <col min="8" max="8" width="4.7109375" hidden="1" customWidth="1"/>
    <col min="9" max="9" width="10.7109375" hidden="1" customWidth="1"/>
    <col min="10" max="20" width="0" hidden="1" customWidth="1"/>
    <col min="21" max="16384" width="11.42578125" hidden="1"/>
  </cols>
  <sheetData>
    <row r="1" spans="1:20" s="4" customFormat="1" x14ac:dyDescent="0.25">
      <c r="A1" s="1" t="s">
        <v>0</v>
      </c>
      <c r="B1" s="2"/>
      <c r="C1" s="3"/>
      <c r="D1" s="3"/>
      <c r="E1" s="3"/>
      <c r="F1" s="3"/>
      <c r="G1" s="3"/>
      <c r="H1" s="3"/>
      <c r="I1" s="3"/>
      <c r="J1" s="3"/>
      <c r="R1" s="4" t="s">
        <v>1</v>
      </c>
      <c r="T1" s="5" t="s">
        <v>2</v>
      </c>
    </row>
    <row r="2" spans="1:20" s="4" customFormat="1" x14ac:dyDescent="0.25">
      <c r="A2" s="1" t="s">
        <v>3</v>
      </c>
      <c r="B2" s="6"/>
      <c r="C2" s="3"/>
      <c r="D2" s="3"/>
      <c r="E2" s="3"/>
      <c r="F2" s="3"/>
      <c r="G2" s="3"/>
      <c r="H2" s="3"/>
      <c r="I2" s="3"/>
      <c r="J2" s="3"/>
      <c r="R2" s="7">
        <v>1</v>
      </c>
      <c r="S2" s="7"/>
      <c r="T2" s="8" t="s">
        <v>4</v>
      </c>
    </row>
    <row r="3" spans="1:20" s="4" customFormat="1" x14ac:dyDescent="0.25">
      <c r="A3" s="1" t="s">
        <v>5</v>
      </c>
      <c r="B3" s="2"/>
      <c r="C3" s="3"/>
      <c r="D3" s="3"/>
      <c r="E3" s="3"/>
      <c r="F3" s="3"/>
      <c r="G3" s="3"/>
      <c r="H3" s="3"/>
      <c r="I3" s="3"/>
      <c r="J3" s="3"/>
      <c r="R3" s="7">
        <f>1/2</f>
        <v>0.5</v>
      </c>
      <c r="S3" s="7"/>
      <c r="T3" s="8" t="s">
        <v>6</v>
      </c>
    </row>
    <row r="4" spans="1:20" s="4" customFormat="1" x14ac:dyDescent="0.25">
      <c r="A4" s="1" t="s">
        <v>7</v>
      </c>
      <c r="B4" s="6"/>
      <c r="C4" s="3"/>
      <c r="D4" s="3"/>
      <c r="E4" s="3"/>
      <c r="F4" s="3"/>
      <c r="G4" s="3"/>
      <c r="H4" s="3"/>
      <c r="I4" s="3"/>
      <c r="J4" s="3"/>
      <c r="R4" s="7">
        <f>1/4</f>
        <v>0.25</v>
      </c>
      <c r="S4" s="7"/>
      <c r="T4" s="8"/>
    </row>
    <row r="5" spans="1:20" s="4" customFormat="1" hidden="1" x14ac:dyDescent="0.25">
      <c r="A5" s="9"/>
      <c r="B5" s="10" t="s">
        <v>8</v>
      </c>
      <c r="C5" s="10"/>
      <c r="D5" s="3"/>
      <c r="E5" s="3"/>
      <c r="F5" s="3"/>
      <c r="G5" s="3"/>
      <c r="H5" s="3"/>
      <c r="I5" s="3"/>
      <c r="J5" s="3"/>
      <c r="R5" s="7">
        <f>1/10</f>
        <v>0.1</v>
      </c>
      <c r="S5" s="7"/>
    </row>
    <row r="6" spans="1:20" s="4" customFormat="1" hidden="1" x14ac:dyDescent="0.25">
      <c r="A6" s="9"/>
      <c r="B6" s="11" t="s">
        <v>9</v>
      </c>
      <c r="C6" s="12">
        <f>+J160</f>
        <v>0</v>
      </c>
      <c r="D6" s="12" t="str">
        <f>IF(C6=INDEX(J:J,MATCH("1.00",H:H,0)),"","ERROR")</f>
        <v/>
      </c>
      <c r="E6" s="3"/>
      <c r="F6" s="3"/>
      <c r="G6" s="3"/>
      <c r="H6" s="3"/>
      <c r="I6" s="3"/>
      <c r="J6" s="3"/>
      <c r="R6" s="7">
        <v>0</v>
      </c>
      <c r="T6" s="13"/>
    </row>
    <row r="7" spans="1:20" s="4" customFormat="1" hidden="1" x14ac:dyDescent="0.25">
      <c r="A7" s="9"/>
      <c r="B7" s="11" t="s">
        <v>10</v>
      </c>
      <c r="C7" s="12">
        <f>+J252</f>
        <v>0</v>
      </c>
      <c r="D7" s="12" t="str">
        <f>IF(C7=INDEX(J:J,MATCH("2.00",H:H,0)),"","ERROR")</f>
        <v/>
      </c>
      <c r="E7" s="3"/>
      <c r="F7" s="3"/>
      <c r="G7" s="3"/>
      <c r="H7" s="3"/>
      <c r="I7" s="3"/>
      <c r="J7" s="3"/>
      <c r="T7" s="13"/>
    </row>
    <row r="8" spans="1:20" s="4" customFormat="1" hidden="1" x14ac:dyDescent="0.25">
      <c r="A8" s="9"/>
      <c r="B8" s="11" t="s">
        <v>11</v>
      </c>
      <c r="C8" s="12">
        <f>+J525</f>
        <v>0</v>
      </c>
      <c r="D8" s="12" t="str">
        <f>IF(C8=INDEX(J:J,MATCH("3.00",H:H,0)),"","ERROR")</f>
        <v/>
      </c>
      <c r="E8" s="3"/>
      <c r="F8" s="3"/>
      <c r="G8" s="3"/>
      <c r="H8" s="3"/>
      <c r="I8" s="3"/>
      <c r="J8" s="3"/>
    </row>
    <row r="9" spans="1:20" s="4" customFormat="1" hidden="1" x14ac:dyDescent="0.25">
      <c r="A9" s="9"/>
      <c r="B9" s="11" t="s">
        <v>12</v>
      </c>
      <c r="C9" s="12">
        <f>+J577</f>
        <v>0</v>
      </c>
      <c r="D9" s="12" t="str">
        <f>IF(C9=INDEX(J:J,MATCH("4.00",H:H,0)),"","ERROR")</f>
        <v/>
      </c>
      <c r="E9" s="3"/>
      <c r="F9" s="3"/>
      <c r="G9" s="3"/>
      <c r="H9" s="3"/>
      <c r="I9" s="3"/>
      <c r="J9" s="3"/>
    </row>
    <row r="10" spans="1:20" s="4" customFormat="1" hidden="1" x14ac:dyDescent="0.25">
      <c r="A10" s="9"/>
      <c r="B10" s="11" t="s">
        <v>13</v>
      </c>
      <c r="C10" s="12">
        <f>+J630</f>
        <v>0</v>
      </c>
      <c r="D10" s="12" t="str">
        <f>IF(C10=INDEX(J:J,MATCH("5.00",H:H,0)),"","ERROR")</f>
        <v/>
      </c>
      <c r="E10" s="3"/>
      <c r="F10" s="3"/>
      <c r="G10" s="3"/>
      <c r="H10" s="3"/>
      <c r="I10" s="3"/>
      <c r="J10" s="3"/>
    </row>
    <row r="11" spans="1:20" s="4" customFormat="1" hidden="1" x14ac:dyDescent="0.25">
      <c r="A11" s="9"/>
      <c r="B11" s="11"/>
      <c r="C11" s="3"/>
      <c r="D11" s="3"/>
      <c r="E11" s="3"/>
      <c r="F11" s="3"/>
      <c r="G11" s="3"/>
      <c r="H11" s="3"/>
      <c r="I11" s="3"/>
      <c r="J11" s="3"/>
    </row>
    <row r="12" spans="1:20" s="4" customFormat="1" x14ac:dyDescent="0.25">
      <c r="A12" s="14" t="s">
        <v>14</v>
      </c>
      <c r="B12" s="15" t="s">
        <v>15</v>
      </c>
      <c r="C12" s="15"/>
      <c r="D12" s="16"/>
      <c r="E12" s="16"/>
      <c r="F12" s="16"/>
      <c r="G12" s="16"/>
      <c r="H12" s="16"/>
      <c r="I12" s="16"/>
      <c r="J12" s="16"/>
      <c r="R12" s="7"/>
    </row>
    <row r="13" spans="1:20" s="4" customFormat="1" x14ac:dyDescent="0.25">
      <c r="A13" s="17"/>
      <c r="B13" s="3" t="s">
        <v>16</v>
      </c>
      <c r="C13" s="3"/>
      <c r="D13" s="3"/>
      <c r="E13" s="3"/>
      <c r="F13" s="3"/>
      <c r="G13" s="3"/>
      <c r="H13" s="3"/>
      <c r="I13" s="3"/>
      <c r="J13" s="3"/>
    </row>
    <row r="14" spans="1:20" s="4" customFormat="1" x14ac:dyDescent="0.25">
      <c r="A14" s="17"/>
      <c r="B14" s="3" t="s">
        <v>17</v>
      </c>
      <c r="C14" s="3"/>
      <c r="D14" s="3"/>
      <c r="E14" s="3"/>
      <c r="F14" s="3"/>
      <c r="G14" s="3"/>
      <c r="H14" s="3"/>
      <c r="I14" s="3"/>
      <c r="J14" s="3"/>
    </row>
    <row r="15" spans="1:20" s="4" customFormat="1" x14ac:dyDescent="0.25">
      <c r="A15" s="17"/>
      <c r="B15" s="3" t="s">
        <v>18</v>
      </c>
      <c r="C15" s="3"/>
      <c r="D15" s="3"/>
      <c r="E15" s="3"/>
      <c r="F15" s="3"/>
      <c r="G15" s="3"/>
      <c r="H15" s="3"/>
      <c r="I15" s="3"/>
      <c r="J15" s="3"/>
    </row>
    <row r="16" spans="1:20" s="4" customFormat="1" x14ac:dyDescent="0.25">
      <c r="A16" s="17"/>
      <c r="B16" s="18" t="s">
        <v>19</v>
      </c>
      <c r="C16" s="3"/>
      <c r="D16" s="3"/>
      <c r="E16" s="3"/>
      <c r="F16" s="3"/>
      <c r="G16" s="3"/>
      <c r="H16" s="3"/>
      <c r="I16" s="3"/>
      <c r="J16" s="3"/>
    </row>
    <row r="17" spans="1:10" s="4" customFormat="1" x14ac:dyDescent="0.25">
      <c r="A17" s="17"/>
      <c r="B17" s="3" t="s">
        <v>20</v>
      </c>
      <c r="C17" s="3"/>
      <c r="D17" s="3"/>
      <c r="E17" s="3"/>
      <c r="F17" s="3"/>
      <c r="G17" s="3"/>
      <c r="H17" s="3"/>
      <c r="I17" s="3"/>
      <c r="J17" s="3"/>
    </row>
    <row r="18" spans="1:10" s="4" customFormat="1" x14ac:dyDescent="0.25">
      <c r="A18" s="9"/>
      <c r="B18" s="15" t="s">
        <v>21</v>
      </c>
      <c r="C18" s="3"/>
      <c r="D18" s="3"/>
      <c r="E18" s="3"/>
      <c r="F18" s="3"/>
      <c r="G18" s="3"/>
      <c r="H18" s="3"/>
      <c r="I18" s="3"/>
      <c r="J18" s="3"/>
    </row>
    <row r="19" spans="1:10" s="4" customFormat="1" x14ac:dyDescent="0.25">
      <c r="A19" s="17"/>
      <c r="B19" s="19" t="s">
        <v>22</v>
      </c>
      <c r="C19" s="20" t="s">
        <v>6</v>
      </c>
      <c r="D19" s="3"/>
      <c r="E19" s="3"/>
      <c r="F19" s="3"/>
      <c r="G19" s="3"/>
      <c r="H19" s="3"/>
      <c r="I19" s="3"/>
      <c r="J19" s="3"/>
    </row>
    <row r="20" spans="1:10" s="4" customFormat="1" x14ac:dyDescent="0.25">
      <c r="A20" s="9"/>
      <c r="B20" s="15"/>
      <c r="C20" s="16"/>
      <c r="D20" s="16"/>
      <c r="E20" s="16"/>
      <c r="F20" s="16"/>
      <c r="G20" s="16"/>
      <c r="H20" s="16"/>
      <c r="I20" s="16"/>
      <c r="J20" s="16"/>
    </row>
    <row r="21" spans="1:10" s="4" customFormat="1" x14ac:dyDescent="0.25">
      <c r="A21" s="9"/>
      <c r="B21" s="3"/>
      <c r="C21" s="3"/>
      <c r="D21" s="3"/>
      <c r="E21" s="3"/>
      <c r="F21" s="3"/>
      <c r="G21" s="3"/>
      <c r="H21" s="10" t="s">
        <v>23</v>
      </c>
      <c r="I21" s="21" t="s">
        <v>24</v>
      </c>
      <c r="J21" s="22" t="s">
        <v>25</v>
      </c>
    </row>
    <row r="22" spans="1:10" s="4" customFormat="1" x14ac:dyDescent="0.25">
      <c r="A22" s="23" t="s">
        <v>26</v>
      </c>
      <c r="B22" s="15"/>
      <c r="C22" s="15"/>
      <c r="D22" s="16"/>
      <c r="E22" s="16"/>
      <c r="F22" s="16"/>
      <c r="G22" s="16"/>
      <c r="H22" s="16"/>
      <c r="I22" s="16"/>
      <c r="J22" s="3"/>
    </row>
    <row r="23" spans="1:10" s="4" customFormat="1" x14ac:dyDescent="0.25">
      <c r="A23" s="1" t="s">
        <v>27</v>
      </c>
      <c r="B23" s="24"/>
      <c r="C23" s="24"/>
      <c r="D23" s="24"/>
      <c r="E23" s="24"/>
      <c r="F23" s="24"/>
      <c r="G23" s="24"/>
      <c r="H23" s="18"/>
      <c r="I23" s="3"/>
      <c r="J23" s="3"/>
    </row>
    <row r="24" spans="1:10" s="4" customFormat="1" x14ac:dyDescent="0.25">
      <c r="A24" s="14" t="s">
        <v>14</v>
      </c>
      <c r="B24" s="25" t="s">
        <v>28</v>
      </c>
      <c r="C24" s="25" t="s">
        <v>29</v>
      </c>
      <c r="D24" s="25" t="s">
        <v>30</v>
      </c>
      <c r="E24" s="25" t="s">
        <v>31</v>
      </c>
      <c r="F24" s="25" t="s">
        <v>32</v>
      </c>
      <c r="G24" s="26" t="s">
        <v>24</v>
      </c>
      <c r="H24" s="18"/>
      <c r="I24" s="3"/>
      <c r="J24" s="3"/>
    </row>
    <row r="25" spans="1:10" s="4" customFormat="1" x14ac:dyDescent="0.25">
      <c r="A25" s="27"/>
      <c r="B25" s="25"/>
      <c r="C25" s="25" t="s">
        <v>33</v>
      </c>
      <c r="D25" s="25"/>
      <c r="E25" s="25"/>
      <c r="F25" s="25"/>
      <c r="G25" s="25"/>
      <c r="H25" s="18"/>
      <c r="I25" s="3"/>
      <c r="J25" s="3"/>
    </row>
    <row r="26" spans="1:10" s="4" customFormat="1" x14ac:dyDescent="0.25">
      <c r="A26" s="17"/>
      <c r="B26" s="3" t="s">
        <v>34</v>
      </c>
      <c r="C26" s="28">
        <v>1</v>
      </c>
      <c r="D26" s="29">
        <v>0</v>
      </c>
      <c r="E26" s="30">
        <v>1</v>
      </c>
      <c r="F26" s="31"/>
      <c r="G26" s="32">
        <f>+C26*E26*D26</f>
        <v>0</v>
      </c>
      <c r="H26" s="18"/>
      <c r="I26" s="3"/>
      <c r="J26" s="3"/>
    </row>
    <row r="27" spans="1:10" s="4" customFormat="1" x14ac:dyDescent="0.25">
      <c r="A27" s="9"/>
      <c r="B27" s="33" t="s">
        <v>35</v>
      </c>
      <c r="C27" s="34"/>
      <c r="D27" s="34"/>
      <c r="E27" s="34"/>
      <c r="F27" s="33"/>
      <c r="G27" s="34"/>
      <c r="H27" s="18"/>
      <c r="I27" s="3"/>
      <c r="J27" s="3"/>
    </row>
    <row r="28" spans="1:10" s="4" customFormat="1" x14ac:dyDescent="0.25">
      <c r="A28" s="9"/>
      <c r="B28" s="3" t="s">
        <v>36</v>
      </c>
      <c r="C28" s="20"/>
      <c r="D28" s="29">
        <v>0</v>
      </c>
      <c r="E28" s="30">
        <v>0.02</v>
      </c>
      <c r="F28" s="31"/>
      <c r="G28" s="32">
        <f>+C28*E28*D28</f>
        <v>0</v>
      </c>
      <c r="H28" s="18"/>
      <c r="I28" s="3"/>
      <c r="J28" s="3"/>
    </row>
    <row r="29" spans="1:10" s="4" customFormat="1" x14ac:dyDescent="0.25">
      <c r="A29" s="9"/>
      <c r="B29" s="3" t="s">
        <v>37</v>
      </c>
      <c r="C29" s="20"/>
      <c r="D29" s="29">
        <v>0</v>
      </c>
      <c r="E29" s="30">
        <v>0.05</v>
      </c>
      <c r="F29" s="31"/>
      <c r="G29" s="32">
        <f>+C29*E29*D29</f>
        <v>0</v>
      </c>
      <c r="H29" s="18"/>
      <c r="I29" s="3"/>
      <c r="J29" s="3"/>
    </row>
    <row r="30" spans="1:10" s="4" customFormat="1" x14ac:dyDescent="0.25">
      <c r="A30" s="9"/>
      <c r="B30" s="33" t="s">
        <v>38</v>
      </c>
      <c r="C30" s="34"/>
      <c r="D30" s="34"/>
      <c r="E30" s="34"/>
      <c r="F30" s="33"/>
      <c r="G30" s="34"/>
      <c r="H30" s="18"/>
      <c r="I30" s="3"/>
      <c r="J30" s="3"/>
    </row>
    <row r="31" spans="1:10" s="4" customFormat="1" x14ac:dyDescent="0.25">
      <c r="A31" s="9"/>
      <c r="B31" s="3" t="s">
        <v>36</v>
      </c>
      <c r="C31" s="20"/>
      <c r="D31" s="29">
        <v>0</v>
      </c>
      <c r="E31" s="30">
        <v>0.02</v>
      </c>
      <c r="F31" s="31"/>
      <c r="G31" s="32">
        <f>+C31*E31*D31</f>
        <v>0</v>
      </c>
      <c r="H31" s="18"/>
      <c r="I31" s="3"/>
      <c r="J31" s="3"/>
    </row>
    <row r="32" spans="1:10" s="4" customFormat="1" x14ac:dyDescent="0.25">
      <c r="A32" s="9"/>
      <c r="B32" s="3" t="s">
        <v>37</v>
      </c>
      <c r="C32" s="20"/>
      <c r="D32" s="29">
        <v>0</v>
      </c>
      <c r="E32" s="30">
        <v>0.05</v>
      </c>
      <c r="F32" s="31"/>
      <c r="G32" s="32">
        <f>+C32*E32*D32</f>
        <v>0</v>
      </c>
      <c r="H32" s="18"/>
      <c r="I32" s="3"/>
      <c r="J32" s="3"/>
    </row>
    <row r="33" spans="1:10" s="4" customFormat="1" x14ac:dyDescent="0.25">
      <c r="A33" s="9"/>
      <c r="B33" s="33" t="s">
        <v>39</v>
      </c>
      <c r="C33" s="34"/>
      <c r="D33" s="34"/>
      <c r="E33" s="34"/>
      <c r="F33" s="33"/>
      <c r="G33" s="34"/>
      <c r="H33" s="18"/>
      <c r="I33" s="3"/>
      <c r="J33" s="3"/>
    </row>
    <row r="34" spans="1:10" s="4" customFormat="1" x14ac:dyDescent="0.25">
      <c r="A34" s="9"/>
      <c r="B34" s="35"/>
      <c r="C34" s="36"/>
      <c r="D34" s="36"/>
      <c r="E34" s="36"/>
      <c r="F34" s="36"/>
      <c r="G34" s="3"/>
      <c r="H34" s="18"/>
      <c r="I34" s="3"/>
      <c r="J34" s="3"/>
    </row>
    <row r="35" spans="1:10" s="4" customFormat="1" x14ac:dyDescent="0.25">
      <c r="A35" s="9"/>
      <c r="B35" s="35"/>
      <c r="C35" s="36"/>
      <c r="D35" s="36"/>
      <c r="E35" s="36"/>
      <c r="F35" s="36"/>
      <c r="G35" s="3"/>
      <c r="H35" s="18"/>
      <c r="I35" s="3"/>
      <c r="J35" s="3"/>
    </row>
    <row r="36" spans="1:10" s="4" customFormat="1" x14ac:dyDescent="0.25">
      <c r="A36" s="9"/>
      <c r="B36" s="37"/>
      <c r="C36" s="38"/>
      <c r="D36" s="37"/>
      <c r="E36" s="37"/>
      <c r="F36" s="37"/>
      <c r="G36" s="38" t="s">
        <v>40</v>
      </c>
      <c r="H36" s="37" t="s">
        <v>41</v>
      </c>
      <c r="I36" s="39">
        <f>+SUM(G24:G35)*5</f>
        <v>0</v>
      </c>
      <c r="J36" s="3"/>
    </row>
    <row r="37" spans="1:10" s="40" customFormat="1" x14ac:dyDescent="0.25">
      <c r="A37" s="9"/>
      <c r="B37" s="3"/>
      <c r="C37" s="3"/>
      <c r="D37" s="3"/>
      <c r="E37" s="3"/>
      <c r="F37" s="3"/>
      <c r="G37" s="3"/>
      <c r="H37" s="18"/>
      <c r="I37" s="3"/>
      <c r="J37" s="3"/>
    </row>
    <row r="38" spans="1:10" s="4" customFormat="1" x14ac:dyDescent="0.25">
      <c r="A38" s="41" t="s">
        <v>42</v>
      </c>
      <c r="B38" s="42"/>
      <c r="C38" s="42"/>
      <c r="D38" s="42"/>
      <c r="E38" s="42"/>
      <c r="F38" s="42"/>
      <c r="G38" s="24"/>
      <c r="H38" s="18"/>
      <c r="I38" s="3"/>
      <c r="J38" s="3"/>
    </row>
    <row r="39" spans="1:10" s="4" customFormat="1" x14ac:dyDescent="0.25">
      <c r="A39" s="14" t="s">
        <v>14</v>
      </c>
      <c r="B39" s="25" t="s">
        <v>28</v>
      </c>
      <c r="C39" s="25" t="s">
        <v>29</v>
      </c>
      <c r="D39" s="25" t="s">
        <v>30</v>
      </c>
      <c r="E39" s="25" t="s">
        <v>31</v>
      </c>
      <c r="F39" s="25" t="s">
        <v>32</v>
      </c>
      <c r="G39" s="26" t="s">
        <v>24</v>
      </c>
      <c r="H39" s="18"/>
      <c r="I39" s="3"/>
      <c r="J39" s="3"/>
    </row>
    <row r="40" spans="1:10" s="4" customFormat="1" x14ac:dyDescent="0.25">
      <c r="A40" s="27"/>
      <c r="B40" s="25"/>
      <c r="C40" s="25" t="s">
        <v>33</v>
      </c>
      <c r="D40" s="25"/>
      <c r="E40" s="25"/>
      <c r="F40" s="25"/>
      <c r="G40" s="25"/>
      <c r="H40" s="18"/>
      <c r="I40" s="3"/>
      <c r="J40" s="3"/>
    </row>
    <row r="41" spans="1:10" s="4" customFormat="1" x14ac:dyDescent="0.25">
      <c r="A41" s="43"/>
      <c r="B41" s="18" t="s">
        <v>43</v>
      </c>
      <c r="C41" s="20"/>
      <c r="D41" s="29">
        <v>0</v>
      </c>
      <c r="E41" s="44">
        <v>5</v>
      </c>
      <c r="F41" s="45"/>
      <c r="G41" s="32">
        <f>+C41*E41*D41</f>
        <v>0</v>
      </c>
      <c r="H41" s="18"/>
      <c r="I41" s="3"/>
      <c r="J41" s="3"/>
    </row>
    <row r="42" spans="1:10" s="4" customFormat="1" x14ac:dyDescent="0.25">
      <c r="A42" s="46"/>
      <c r="B42" s="33" t="s">
        <v>39</v>
      </c>
      <c r="C42" s="34"/>
      <c r="D42" s="34"/>
      <c r="E42" s="34"/>
      <c r="F42" s="33"/>
      <c r="G42" s="34"/>
      <c r="H42" s="18"/>
      <c r="I42" s="3"/>
      <c r="J42" s="3"/>
    </row>
    <row r="43" spans="1:10" s="4" customFormat="1" x14ac:dyDescent="0.25">
      <c r="A43" s="46"/>
      <c r="B43" s="35"/>
      <c r="C43" s="36"/>
      <c r="D43" s="36"/>
      <c r="E43" s="36"/>
      <c r="F43" s="36"/>
      <c r="G43" s="3"/>
      <c r="H43" s="18"/>
      <c r="I43" s="3"/>
      <c r="J43" s="3"/>
    </row>
    <row r="44" spans="1:10" s="4" customFormat="1" x14ac:dyDescent="0.25">
      <c r="A44" s="46"/>
      <c r="B44" s="35"/>
      <c r="C44" s="36"/>
      <c r="D44" s="36"/>
      <c r="E44" s="36"/>
      <c r="F44" s="36"/>
      <c r="G44" s="3"/>
      <c r="H44" s="18"/>
      <c r="I44" s="3"/>
      <c r="J44" s="3"/>
    </row>
    <row r="45" spans="1:10" s="4" customFormat="1" x14ac:dyDescent="0.25">
      <c r="A45" s="46"/>
      <c r="B45" s="47"/>
      <c r="C45" s="48"/>
      <c r="D45" s="47"/>
      <c r="E45" s="47"/>
      <c r="F45" s="47"/>
      <c r="G45" s="48" t="s">
        <v>44</v>
      </c>
      <c r="H45" s="37" t="s">
        <v>45</v>
      </c>
      <c r="I45" s="39">
        <f>+SUM(G39:G44)</f>
        <v>0</v>
      </c>
      <c r="J45" s="36"/>
    </row>
    <row r="46" spans="1:10" s="40" customFormat="1" x14ac:dyDescent="0.25">
      <c r="A46" s="9"/>
      <c r="B46" s="3"/>
      <c r="C46" s="3"/>
      <c r="D46" s="3"/>
      <c r="E46" s="3"/>
      <c r="F46" s="3"/>
      <c r="G46" s="3"/>
      <c r="H46" s="18"/>
      <c r="I46" s="3"/>
      <c r="J46" s="3"/>
    </row>
    <row r="47" spans="1:10" s="4" customFormat="1" x14ac:dyDescent="0.25">
      <c r="A47" s="41" t="s">
        <v>46</v>
      </c>
      <c r="B47" s="42"/>
      <c r="C47" s="42"/>
      <c r="D47" s="42"/>
      <c r="E47" s="42"/>
      <c r="F47" s="42"/>
      <c r="G47" s="24"/>
      <c r="H47" s="18"/>
      <c r="I47" s="3"/>
      <c r="J47" s="49"/>
    </row>
    <row r="48" spans="1:10" s="4" customFormat="1" x14ac:dyDescent="0.25">
      <c r="A48" s="14" t="s">
        <v>14</v>
      </c>
      <c r="B48" s="25" t="s">
        <v>28</v>
      </c>
      <c r="C48" s="25" t="s">
        <v>29</v>
      </c>
      <c r="D48" s="25" t="s">
        <v>30</v>
      </c>
      <c r="E48" s="25" t="s">
        <v>31</v>
      </c>
      <c r="F48" s="25" t="s">
        <v>32</v>
      </c>
      <c r="G48" s="26" t="s">
        <v>24</v>
      </c>
      <c r="H48" s="18"/>
      <c r="I48" s="3"/>
      <c r="J48" s="3"/>
    </row>
    <row r="49" spans="1:10" s="4" customFormat="1" x14ac:dyDescent="0.25">
      <c r="A49" s="27"/>
      <c r="B49" s="25"/>
      <c r="C49" s="25" t="s">
        <v>33</v>
      </c>
      <c r="D49" s="25"/>
      <c r="E49" s="25"/>
      <c r="F49" s="25"/>
      <c r="G49" s="25"/>
      <c r="H49" s="18"/>
      <c r="I49" s="3"/>
      <c r="J49" s="3"/>
    </row>
    <row r="50" spans="1:10" s="4" customFormat="1" x14ac:dyDescent="0.25">
      <c r="A50" s="43"/>
      <c r="B50" s="18" t="s">
        <v>47</v>
      </c>
      <c r="C50" s="50"/>
      <c r="D50" s="29">
        <v>0</v>
      </c>
      <c r="E50" s="30">
        <v>5</v>
      </c>
      <c r="F50" s="45"/>
      <c r="G50" s="32">
        <f t="shared" ref="G50" si="0">+C50*E50*D50</f>
        <v>0</v>
      </c>
      <c r="H50" s="18"/>
      <c r="I50" s="3"/>
      <c r="J50" s="3"/>
    </row>
    <row r="51" spans="1:10" s="4" customFormat="1" x14ac:dyDescent="0.25">
      <c r="A51" s="51"/>
      <c r="B51" s="33" t="s">
        <v>39</v>
      </c>
      <c r="C51" s="34"/>
      <c r="D51" s="34"/>
      <c r="E51" s="34"/>
      <c r="F51" s="33"/>
      <c r="G51" s="34"/>
      <c r="H51" s="18"/>
      <c r="I51" s="3"/>
      <c r="J51" s="36"/>
    </row>
    <row r="52" spans="1:10" s="4" customFormat="1" x14ac:dyDescent="0.25">
      <c r="A52" s="51"/>
      <c r="B52" s="35"/>
      <c r="C52" s="36"/>
      <c r="D52" s="36"/>
      <c r="E52" s="36"/>
      <c r="F52" s="36"/>
      <c r="G52" s="3"/>
      <c r="H52" s="18"/>
      <c r="I52" s="3"/>
      <c r="J52" s="36"/>
    </row>
    <row r="53" spans="1:10" s="4" customFormat="1" x14ac:dyDescent="0.25">
      <c r="A53" s="51"/>
      <c r="B53" s="35"/>
      <c r="C53" s="36"/>
      <c r="D53" s="36"/>
      <c r="E53" s="36"/>
      <c r="F53" s="36"/>
      <c r="G53" s="3"/>
      <c r="H53" s="18"/>
      <c r="I53" s="3"/>
      <c r="J53" s="36"/>
    </row>
    <row r="54" spans="1:10" s="4" customFormat="1" x14ac:dyDescent="0.25">
      <c r="A54" s="51"/>
      <c r="B54" s="37"/>
      <c r="C54" s="38"/>
      <c r="D54" s="37"/>
      <c r="E54" s="37"/>
      <c r="F54" s="37"/>
      <c r="G54" s="38" t="s">
        <v>44</v>
      </c>
      <c r="H54" s="37" t="s">
        <v>48</v>
      </c>
      <c r="I54" s="39">
        <f>+SUM(G48:G53)</f>
        <v>0</v>
      </c>
      <c r="J54" s="36"/>
    </row>
    <row r="55" spans="1:10" s="40" customFormat="1" x14ac:dyDescent="0.25">
      <c r="A55" s="9"/>
      <c r="B55" s="3"/>
      <c r="C55" s="3"/>
      <c r="D55" s="3"/>
      <c r="E55" s="3"/>
      <c r="F55" s="3"/>
      <c r="G55" s="3"/>
      <c r="H55" s="18"/>
      <c r="I55" s="3"/>
      <c r="J55" s="3"/>
    </row>
    <row r="56" spans="1:10" s="4" customFormat="1" x14ac:dyDescent="0.25">
      <c r="A56" s="52" t="s">
        <v>49</v>
      </c>
      <c r="B56" s="19"/>
      <c r="C56" s="24"/>
      <c r="D56" s="24"/>
      <c r="E56" s="24"/>
      <c r="F56" s="24"/>
      <c r="G56" s="24"/>
      <c r="H56" s="18"/>
      <c r="I56" s="3"/>
      <c r="J56" s="3"/>
    </row>
    <row r="57" spans="1:10" s="4" customFormat="1" x14ac:dyDescent="0.25">
      <c r="A57" s="14" t="s">
        <v>14</v>
      </c>
      <c r="B57" s="25" t="s">
        <v>28</v>
      </c>
      <c r="C57" s="25" t="s">
        <v>29</v>
      </c>
      <c r="D57" s="25" t="s">
        <v>30</v>
      </c>
      <c r="E57" s="25" t="s">
        <v>31</v>
      </c>
      <c r="F57" s="25" t="s">
        <v>32</v>
      </c>
      <c r="G57" s="26" t="s">
        <v>24</v>
      </c>
      <c r="H57" s="18"/>
      <c r="I57" s="3"/>
      <c r="J57" s="3"/>
    </row>
    <row r="58" spans="1:10" s="4" customFormat="1" x14ac:dyDescent="0.25">
      <c r="A58" s="27"/>
      <c r="B58" s="25"/>
      <c r="C58" s="25" t="s">
        <v>33</v>
      </c>
      <c r="D58" s="25"/>
      <c r="E58" s="25"/>
      <c r="F58" s="25"/>
      <c r="G58" s="25"/>
      <c r="H58" s="18"/>
      <c r="I58" s="3"/>
      <c r="J58" s="3"/>
    </row>
    <row r="59" spans="1:10" s="4" customFormat="1" x14ac:dyDescent="0.25">
      <c r="A59" s="43"/>
      <c r="B59" s="18" t="s">
        <v>50</v>
      </c>
      <c r="C59" s="20"/>
      <c r="D59" s="29">
        <v>0</v>
      </c>
      <c r="E59" s="30">
        <v>10</v>
      </c>
      <c r="F59" s="53"/>
      <c r="G59" s="32">
        <f>+C59*E59*D59</f>
        <v>0</v>
      </c>
      <c r="H59" s="18"/>
      <c r="I59" s="3"/>
      <c r="J59" s="3"/>
    </row>
    <row r="60" spans="1:10" s="4" customFormat="1" x14ac:dyDescent="0.25">
      <c r="A60" s="43"/>
      <c r="B60" s="18" t="s">
        <v>51</v>
      </c>
      <c r="C60" s="20"/>
      <c r="D60" s="29">
        <v>0</v>
      </c>
      <c r="E60" s="30">
        <v>9</v>
      </c>
      <c r="F60" s="53"/>
      <c r="G60" s="32">
        <f>+C60*E60*D60</f>
        <v>0</v>
      </c>
      <c r="H60" s="18"/>
      <c r="I60" s="3"/>
      <c r="J60" s="3"/>
    </row>
    <row r="61" spans="1:10" s="4" customFormat="1" x14ac:dyDescent="0.25">
      <c r="A61" s="43"/>
      <c r="B61" s="18" t="s">
        <v>52</v>
      </c>
      <c r="C61" s="20"/>
      <c r="D61" s="29">
        <v>0</v>
      </c>
      <c r="E61" s="30">
        <v>8</v>
      </c>
      <c r="F61" s="53"/>
      <c r="G61" s="32">
        <f>+C61*E61*D61</f>
        <v>0</v>
      </c>
      <c r="H61" s="18"/>
      <c r="I61" s="3"/>
      <c r="J61" s="3"/>
    </row>
    <row r="62" spans="1:10" s="4" customFormat="1" x14ac:dyDescent="0.25">
      <c r="A62" s="43"/>
      <c r="B62" s="18" t="s">
        <v>53</v>
      </c>
      <c r="C62" s="20"/>
      <c r="D62" s="29">
        <v>0</v>
      </c>
      <c r="E62" s="30">
        <v>7</v>
      </c>
      <c r="F62" s="53"/>
      <c r="G62" s="32">
        <f>+C62*E62*D62</f>
        <v>0</v>
      </c>
      <c r="H62" s="18"/>
      <c r="I62" s="3"/>
      <c r="J62" s="3"/>
    </row>
    <row r="63" spans="1:10" s="4" customFormat="1" x14ac:dyDescent="0.25">
      <c r="A63" s="9"/>
      <c r="B63" s="33" t="s">
        <v>39</v>
      </c>
      <c r="C63" s="34"/>
      <c r="D63" s="34"/>
      <c r="E63" s="34"/>
      <c r="F63" s="33"/>
      <c r="G63" s="34"/>
      <c r="H63" s="18"/>
      <c r="I63" s="3"/>
      <c r="J63" s="3"/>
    </row>
    <row r="64" spans="1:10" s="4" customFormat="1" x14ac:dyDescent="0.25">
      <c r="A64" s="9"/>
      <c r="B64" s="35"/>
      <c r="C64" s="3"/>
      <c r="D64" s="36"/>
      <c r="E64" s="3"/>
      <c r="F64" s="3"/>
      <c r="G64" s="3"/>
      <c r="H64" s="18"/>
      <c r="I64" s="3"/>
      <c r="J64" s="3"/>
    </row>
    <row r="65" spans="1:10" s="4" customFormat="1" x14ac:dyDescent="0.25">
      <c r="A65" s="9"/>
      <c r="B65" s="35"/>
      <c r="C65" s="3"/>
      <c r="D65" s="36"/>
      <c r="E65" s="3"/>
      <c r="F65" s="3"/>
      <c r="G65" s="3"/>
      <c r="H65" s="18"/>
      <c r="I65" s="3"/>
      <c r="J65" s="3"/>
    </row>
    <row r="66" spans="1:10" s="4" customFormat="1" x14ac:dyDescent="0.25">
      <c r="A66" s="9"/>
      <c r="B66" s="37"/>
      <c r="C66" s="38"/>
      <c r="D66" s="37"/>
      <c r="E66" s="37"/>
      <c r="F66" s="37"/>
      <c r="G66" s="38" t="s">
        <v>44</v>
      </c>
      <c r="H66" s="38">
        <v>1.04</v>
      </c>
      <c r="I66" s="39">
        <f>+SUM(G57:G65)</f>
        <v>0</v>
      </c>
      <c r="J66" s="3"/>
    </row>
    <row r="67" spans="1:10" s="40" customFormat="1" x14ac:dyDescent="0.25">
      <c r="A67" s="9"/>
      <c r="B67" s="3"/>
      <c r="C67" s="3"/>
      <c r="D67" s="3"/>
      <c r="E67" s="3"/>
      <c r="F67" s="3"/>
      <c r="G67" s="3"/>
      <c r="H67" s="18"/>
      <c r="I67" s="3"/>
      <c r="J67" s="3"/>
    </row>
    <row r="68" spans="1:10" s="4" customFormat="1" x14ac:dyDescent="0.25">
      <c r="A68" s="52" t="s">
        <v>54</v>
      </c>
      <c r="B68" s="19"/>
      <c r="C68" s="24"/>
      <c r="D68" s="24"/>
      <c r="E68" s="24"/>
      <c r="F68" s="24"/>
      <c r="G68" s="24"/>
      <c r="H68" s="18"/>
      <c r="I68" s="3"/>
      <c r="J68" s="3"/>
    </row>
    <row r="69" spans="1:10" s="4" customFormat="1" x14ac:dyDescent="0.25">
      <c r="A69" s="14" t="s">
        <v>14</v>
      </c>
      <c r="B69" s="25" t="s">
        <v>28</v>
      </c>
      <c r="C69" s="25" t="s">
        <v>29</v>
      </c>
      <c r="D69" s="25" t="s">
        <v>30</v>
      </c>
      <c r="E69" s="25" t="s">
        <v>31</v>
      </c>
      <c r="F69" s="25" t="s">
        <v>32</v>
      </c>
      <c r="G69" s="26" t="s">
        <v>24</v>
      </c>
      <c r="H69" s="18"/>
      <c r="I69" s="3"/>
      <c r="J69" s="3"/>
    </row>
    <row r="70" spans="1:10" s="4" customFormat="1" x14ac:dyDescent="0.25">
      <c r="A70" s="27"/>
      <c r="B70" s="25"/>
      <c r="C70" s="25" t="s">
        <v>33</v>
      </c>
      <c r="D70" s="25"/>
      <c r="E70" s="25"/>
      <c r="F70" s="25"/>
      <c r="G70" s="25"/>
      <c r="H70" s="18"/>
      <c r="I70" s="3"/>
      <c r="J70" s="3"/>
    </row>
    <row r="71" spans="1:10" s="4" customFormat="1" x14ac:dyDescent="0.25">
      <c r="A71" s="54"/>
      <c r="B71" s="18" t="s">
        <v>55</v>
      </c>
      <c r="C71" s="20"/>
      <c r="D71" s="29">
        <v>0</v>
      </c>
      <c r="E71" s="30">
        <v>3</v>
      </c>
      <c r="F71" s="53"/>
      <c r="G71" s="32">
        <f>+C71*E71*D71</f>
        <v>0</v>
      </c>
      <c r="H71" s="18"/>
      <c r="I71" s="3"/>
      <c r="J71" s="3"/>
    </row>
    <row r="72" spans="1:10" s="4" customFormat="1" x14ac:dyDescent="0.25">
      <c r="A72" s="9"/>
      <c r="B72" s="33" t="s">
        <v>39</v>
      </c>
      <c r="C72" s="34"/>
      <c r="D72" s="34"/>
      <c r="E72" s="34"/>
      <c r="F72" s="33"/>
      <c r="G72" s="34"/>
      <c r="H72" s="18"/>
      <c r="I72" s="3"/>
      <c r="J72" s="3"/>
    </row>
    <row r="73" spans="1:10" s="4" customFormat="1" x14ac:dyDescent="0.25">
      <c r="A73" s="9"/>
      <c r="B73" s="31"/>
      <c r="C73" s="3"/>
      <c r="D73" s="36"/>
      <c r="E73" s="3"/>
      <c r="F73" s="3"/>
      <c r="G73" s="3"/>
      <c r="H73" s="18"/>
      <c r="I73" s="3"/>
      <c r="J73" s="3"/>
    </row>
    <row r="74" spans="1:10" s="4" customFormat="1" x14ac:dyDescent="0.25">
      <c r="A74" s="9"/>
      <c r="B74" s="31"/>
      <c r="C74" s="3"/>
      <c r="D74" s="36"/>
      <c r="E74" s="3"/>
      <c r="F74" s="3"/>
      <c r="G74" s="3"/>
      <c r="H74" s="18"/>
      <c r="I74" s="3"/>
      <c r="J74" s="3"/>
    </row>
    <row r="75" spans="1:10" s="4" customFormat="1" x14ac:dyDescent="0.25">
      <c r="A75" s="9"/>
      <c r="B75" s="37"/>
      <c r="C75" s="38"/>
      <c r="D75" s="37"/>
      <c r="E75" s="37"/>
      <c r="F75" s="37"/>
      <c r="G75" s="38" t="s">
        <v>44</v>
      </c>
      <c r="H75" s="38" t="s">
        <v>56</v>
      </c>
      <c r="I75" s="39">
        <f>+SUM(G69:G74)</f>
        <v>0</v>
      </c>
      <c r="J75" s="3"/>
    </row>
    <row r="76" spans="1:10" s="4" customFormat="1" x14ac:dyDescent="0.25">
      <c r="A76" s="9"/>
      <c r="B76" s="3"/>
      <c r="C76" s="3"/>
      <c r="D76" s="3"/>
      <c r="E76" s="3"/>
      <c r="F76" s="3"/>
      <c r="G76" s="3"/>
      <c r="H76" s="18"/>
      <c r="I76" s="3"/>
      <c r="J76" s="3"/>
    </row>
    <row r="77" spans="1:10" s="4" customFormat="1" x14ac:dyDescent="0.25">
      <c r="A77" s="52" t="s">
        <v>57</v>
      </c>
      <c r="B77" s="19"/>
      <c r="C77" s="24"/>
      <c r="D77" s="24"/>
      <c r="E77" s="24"/>
      <c r="F77" s="24"/>
      <c r="G77" s="24"/>
      <c r="H77" s="18"/>
      <c r="I77" s="3"/>
      <c r="J77" s="3"/>
    </row>
    <row r="78" spans="1:10" s="4" customFormat="1" x14ac:dyDescent="0.25">
      <c r="A78" s="14" t="s">
        <v>14</v>
      </c>
      <c r="B78" s="25" t="s">
        <v>28</v>
      </c>
      <c r="C78" s="25" t="s">
        <v>29</v>
      </c>
      <c r="D78" s="25" t="s">
        <v>30</v>
      </c>
      <c r="E78" s="25" t="s">
        <v>31</v>
      </c>
      <c r="F78" s="25" t="s">
        <v>32</v>
      </c>
      <c r="G78" s="26" t="s">
        <v>24</v>
      </c>
      <c r="H78" s="18"/>
      <c r="I78" s="3"/>
      <c r="J78" s="3"/>
    </row>
    <row r="79" spans="1:10" s="4" customFormat="1" x14ac:dyDescent="0.25">
      <c r="A79" s="27"/>
      <c r="B79" s="25"/>
      <c r="C79" s="25" t="s">
        <v>33</v>
      </c>
      <c r="D79" s="25"/>
      <c r="E79" s="25"/>
      <c r="F79" s="25"/>
      <c r="G79" s="25"/>
      <c r="H79" s="18"/>
      <c r="I79" s="3"/>
      <c r="J79" s="3"/>
    </row>
    <row r="80" spans="1:10" s="4" customFormat="1" x14ac:dyDescent="0.25">
      <c r="A80" s="43"/>
      <c r="B80" s="18" t="s">
        <v>58</v>
      </c>
      <c r="C80" s="20"/>
      <c r="D80" s="29">
        <v>0</v>
      </c>
      <c r="E80" s="30">
        <v>5</v>
      </c>
      <c r="F80" s="53"/>
      <c r="G80" s="32">
        <f>+C80*E80*D80</f>
        <v>0</v>
      </c>
      <c r="H80" s="18"/>
      <c r="I80" s="3"/>
      <c r="J80" s="3"/>
    </row>
    <row r="81" spans="1:10" s="4" customFormat="1" x14ac:dyDescent="0.25">
      <c r="A81" s="9"/>
      <c r="B81" s="33" t="s">
        <v>39</v>
      </c>
      <c r="C81" s="34"/>
      <c r="D81" s="34"/>
      <c r="E81" s="34"/>
      <c r="F81" s="33"/>
      <c r="G81" s="34"/>
      <c r="H81" s="18"/>
      <c r="I81" s="3"/>
      <c r="J81" s="3"/>
    </row>
    <row r="82" spans="1:10" s="4" customFormat="1" x14ac:dyDescent="0.25">
      <c r="A82" s="9"/>
      <c r="B82" s="31"/>
      <c r="C82" s="3"/>
      <c r="D82" s="36"/>
      <c r="E82" s="3"/>
      <c r="F82" s="3"/>
      <c r="G82" s="3"/>
      <c r="H82" s="18"/>
      <c r="I82" s="3"/>
      <c r="J82" s="3"/>
    </row>
    <row r="83" spans="1:10" s="4" customFormat="1" x14ac:dyDescent="0.25">
      <c r="A83" s="9"/>
      <c r="B83" s="31"/>
      <c r="C83" s="3"/>
      <c r="D83" s="36"/>
      <c r="E83" s="3"/>
      <c r="F83" s="3"/>
      <c r="G83" s="3"/>
      <c r="H83" s="18"/>
      <c r="I83" s="3"/>
      <c r="J83" s="3"/>
    </row>
    <row r="84" spans="1:10" s="4" customFormat="1" x14ac:dyDescent="0.25">
      <c r="A84" s="9"/>
      <c r="B84" s="37"/>
      <c r="C84" s="38"/>
      <c r="D84" s="37"/>
      <c r="E84" s="37"/>
      <c r="F84" s="37"/>
      <c r="G84" s="38" t="s">
        <v>44</v>
      </c>
      <c r="H84" s="38">
        <v>1.06</v>
      </c>
      <c r="I84" s="39">
        <f>+SUM(G78:G83)</f>
        <v>0</v>
      </c>
      <c r="J84" s="3"/>
    </row>
    <row r="85" spans="1:10" s="4" customFormat="1" x14ac:dyDescent="0.25">
      <c r="A85" s="9"/>
      <c r="B85" s="3"/>
      <c r="C85" s="3"/>
      <c r="D85" s="3"/>
      <c r="E85" s="3"/>
      <c r="F85" s="3"/>
      <c r="G85" s="3"/>
      <c r="H85" s="18"/>
      <c r="I85" s="3"/>
      <c r="J85" s="3"/>
    </row>
    <row r="86" spans="1:10" s="4" customFormat="1" x14ac:dyDescent="0.25">
      <c r="A86" s="52" t="s">
        <v>59</v>
      </c>
      <c r="B86" s="19"/>
      <c r="C86" s="24"/>
      <c r="D86" s="24"/>
      <c r="E86" s="24"/>
      <c r="F86" s="24"/>
      <c r="G86" s="24"/>
      <c r="H86" s="18"/>
      <c r="I86" s="3"/>
      <c r="J86" s="3"/>
    </row>
    <row r="87" spans="1:10" s="4" customFormat="1" x14ac:dyDescent="0.25">
      <c r="A87" s="14" t="s">
        <v>14</v>
      </c>
      <c r="B87" s="25" t="s">
        <v>28</v>
      </c>
      <c r="C87" s="25" t="s">
        <v>29</v>
      </c>
      <c r="D87" s="25" t="s">
        <v>30</v>
      </c>
      <c r="E87" s="25" t="s">
        <v>31</v>
      </c>
      <c r="F87" s="25" t="s">
        <v>32</v>
      </c>
      <c r="G87" s="26" t="s">
        <v>24</v>
      </c>
      <c r="H87" s="18"/>
      <c r="I87" s="3"/>
      <c r="J87" s="3"/>
    </row>
    <row r="88" spans="1:10" s="4" customFormat="1" x14ac:dyDescent="0.25">
      <c r="A88" s="27"/>
      <c r="B88" s="25"/>
      <c r="C88" s="25" t="s">
        <v>33</v>
      </c>
      <c r="D88" s="25"/>
      <c r="E88" s="25"/>
      <c r="F88" s="25"/>
      <c r="G88" s="25"/>
      <c r="H88" s="18"/>
      <c r="I88" s="3"/>
      <c r="J88" s="3"/>
    </row>
    <row r="89" spans="1:10" s="4" customFormat="1" x14ac:dyDescent="0.25">
      <c r="A89" s="9"/>
      <c r="B89" s="33" t="s">
        <v>60</v>
      </c>
      <c r="C89" s="34"/>
      <c r="D89" s="34"/>
      <c r="E89" s="34"/>
      <c r="F89" s="33"/>
      <c r="G89" s="34"/>
      <c r="H89" s="18"/>
      <c r="I89" s="3"/>
      <c r="J89" s="3"/>
    </row>
    <row r="90" spans="1:10" s="4" customFormat="1" x14ac:dyDescent="0.25">
      <c r="A90" s="43"/>
      <c r="B90" s="55"/>
      <c r="C90" s="20"/>
      <c r="D90" s="29">
        <v>0</v>
      </c>
      <c r="E90" s="30">
        <v>2</v>
      </c>
      <c r="F90" s="53"/>
      <c r="G90" s="32">
        <f>+C90*E90*D90</f>
        <v>0</v>
      </c>
      <c r="H90" s="18"/>
      <c r="I90" s="3"/>
      <c r="J90" s="3"/>
    </row>
    <row r="91" spans="1:10" s="4" customFormat="1" x14ac:dyDescent="0.25">
      <c r="A91" s="43"/>
      <c r="B91" s="55"/>
      <c r="C91" s="20"/>
      <c r="D91" s="29">
        <v>0</v>
      </c>
      <c r="E91" s="30">
        <v>2</v>
      </c>
      <c r="F91" s="53"/>
      <c r="G91" s="32">
        <f>+C91*E91*D91</f>
        <v>0</v>
      </c>
      <c r="H91" s="18"/>
      <c r="I91" s="3"/>
      <c r="J91" s="3"/>
    </row>
    <row r="92" spans="1:10" s="4" customFormat="1" x14ac:dyDescent="0.25">
      <c r="A92" s="9"/>
      <c r="B92" s="33" t="s">
        <v>61</v>
      </c>
      <c r="C92" s="34"/>
      <c r="D92" s="34"/>
      <c r="E92" s="34"/>
      <c r="F92" s="33"/>
      <c r="G92" s="34"/>
      <c r="H92" s="18"/>
      <c r="I92" s="3"/>
      <c r="J92" s="3"/>
    </row>
    <row r="93" spans="1:10" s="4" customFormat="1" x14ac:dyDescent="0.25">
      <c r="A93" s="43"/>
      <c r="B93" s="55"/>
      <c r="C93" s="20"/>
      <c r="D93" s="29">
        <v>0</v>
      </c>
      <c r="E93" s="30">
        <v>3</v>
      </c>
      <c r="F93" s="53"/>
      <c r="G93" s="32">
        <f t="shared" ref="G93:G94" si="1">+C93*E93*D93</f>
        <v>0</v>
      </c>
      <c r="H93" s="18"/>
      <c r="I93" s="3"/>
      <c r="J93" s="3"/>
    </row>
    <row r="94" spans="1:10" s="4" customFormat="1" x14ac:dyDescent="0.25">
      <c r="A94" s="43"/>
      <c r="B94" s="55"/>
      <c r="C94" s="20"/>
      <c r="D94" s="29">
        <v>0</v>
      </c>
      <c r="E94" s="30">
        <v>3</v>
      </c>
      <c r="F94" s="53"/>
      <c r="G94" s="32">
        <f t="shared" si="1"/>
        <v>0</v>
      </c>
      <c r="H94" s="18"/>
      <c r="I94" s="3"/>
      <c r="J94" s="3"/>
    </row>
    <row r="95" spans="1:10" s="4" customFormat="1" x14ac:dyDescent="0.25">
      <c r="A95" s="9"/>
      <c r="B95" s="33" t="s">
        <v>62</v>
      </c>
      <c r="C95" s="34"/>
      <c r="D95" s="34"/>
      <c r="E95" s="34"/>
      <c r="F95" s="33"/>
      <c r="G95" s="34"/>
      <c r="H95" s="18"/>
      <c r="I95" s="3"/>
      <c r="J95" s="3"/>
    </row>
    <row r="96" spans="1:10" s="4" customFormat="1" x14ac:dyDescent="0.25">
      <c r="A96" s="43"/>
      <c r="B96" s="55"/>
      <c r="C96" s="20"/>
      <c r="D96" s="29">
        <v>0</v>
      </c>
      <c r="E96" s="30">
        <v>5</v>
      </c>
      <c r="F96" s="53"/>
      <c r="G96" s="32">
        <f t="shared" ref="G96:G97" si="2">+C96*E96*D96</f>
        <v>0</v>
      </c>
      <c r="H96" s="18"/>
      <c r="I96" s="3"/>
      <c r="J96" s="3"/>
    </row>
    <row r="97" spans="1:10" s="4" customFormat="1" x14ac:dyDescent="0.25">
      <c r="A97" s="43"/>
      <c r="B97" s="55"/>
      <c r="C97" s="20"/>
      <c r="D97" s="29">
        <v>0</v>
      </c>
      <c r="E97" s="30">
        <v>5</v>
      </c>
      <c r="F97" s="53"/>
      <c r="G97" s="32">
        <f t="shared" si="2"/>
        <v>0</v>
      </c>
      <c r="H97" s="18"/>
      <c r="I97" s="3"/>
      <c r="J97" s="3"/>
    </row>
    <row r="98" spans="1:10" s="4" customFormat="1" x14ac:dyDescent="0.25">
      <c r="A98" s="9"/>
      <c r="B98" s="33" t="s">
        <v>39</v>
      </c>
      <c r="C98" s="34"/>
      <c r="D98" s="34"/>
      <c r="E98" s="34"/>
      <c r="F98" s="33"/>
      <c r="G98" s="34"/>
      <c r="H98" s="18"/>
      <c r="I98" s="3"/>
      <c r="J98" s="3"/>
    </row>
    <row r="99" spans="1:10" s="4" customFormat="1" x14ac:dyDescent="0.25">
      <c r="A99" s="9"/>
      <c r="B99" s="31"/>
      <c r="C99" s="3"/>
      <c r="D99" s="36"/>
      <c r="E99" s="3"/>
      <c r="F99" s="3"/>
      <c r="G99" s="3"/>
      <c r="H99" s="18"/>
      <c r="I99" s="3"/>
      <c r="J99" s="3"/>
    </row>
    <row r="100" spans="1:10" s="4" customFormat="1" x14ac:dyDescent="0.25">
      <c r="A100" s="9"/>
      <c r="B100" s="31"/>
      <c r="C100" s="3"/>
      <c r="D100" s="36"/>
      <c r="E100" s="3"/>
      <c r="F100" s="3"/>
      <c r="G100" s="3"/>
      <c r="H100" s="18"/>
      <c r="I100" s="3"/>
      <c r="J100" s="3"/>
    </row>
    <row r="101" spans="1:10" s="4" customFormat="1" x14ac:dyDescent="0.25">
      <c r="A101" s="9"/>
      <c r="B101" s="37"/>
      <c r="C101" s="38"/>
      <c r="D101" s="37"/>
      <c r="E101" s="37"/>
      <c r="F101" s="37"/>
      <c r="G101" s="38" t="s">
        <v>44</v>
      </c>
      <c r="H101" s="38" t="s">
        <v>63</v>
      </c>
      <c r="I101" s="39">
        <f>SUM(G87:G100)</f>
        <v>0</v>
      </c>
      <c r="J101" s="3"/>
    </row>
    <row r="102" spans="1:10" s="4" customFormat="1" x14ac:dyDescent="0.25">
      <c r="A102" s="9"/>
      <c r="B102" s="3"/>
      <c r="C102" s="3"/>
      <c r="D102" s="3"/>
      <c r="E102" s="3"/>
      <c r="F102" s="3"/>
      <c r="G102" s="3"/>
      <c r="H102" s="18"/>
      <c r="I102" s="3"/>
      <c r="J102" s="3"/>
    </row>
    <row r="103" spans="1:10" s="4" customFormat="1" x14ac:dyDescent="0.25">
      <c r="A103" s="52" t="s">
        <v>64</v>
      </c>
      <c r="B103" s="19"/>
      <c r="C103" s="24"/>
      <c r="D103" s="24"/>
      <c r="E103" s="24"/>
      <c r="F103" s="24"/>
      <c r="G103" s="24"/>
      <c r="H103" s="18"/>
      <c r="I103" s="3"/>
      <c r="J103" s="3"/>
    </row>
    <row r="104" spans="1:10" s="4" customFormat="1" x14ac:dyDescent="0.25">
      <c r="A104" s="14" t="s">
        <v>14</v>
      </c>
      <c r="B104" s="25" t="s">
        <v>28</v>
      </c>
      <c r="C104" s="25" t="s">
        <v>29</v>
      </c>
      <c r="D104" s="25" t="s">
        <v>30</v>
      </c>
      <c r="E104" s="25" t="s">
        <v>31</v>
      </c>
      <c r="F104" s="25" t="s">
        <v>32</v>
      </c>
      <c r="G104" s="26" t="s">
        <v>24</v>
      </c>
      <c r="H104" s="18"/>
      <c r="I104" s="3"/>
      <c r="J104" s="3"/>
    </row>
    <row r="105" spans="1:10" s="4" customFormat="1" x14ac:dyDescent="0.25">
      <c r="A105" s="27"/>
      <c r="B105" s="25"/>
      <c r="C105" s="25" t="s">
        <v>65</v>
      </c>
      <c r="D105" s="25"/>
      <c r="E105" s="25"/>
      <c r="F105" s="25"/>
      <c r="G105" s="25"/>
      <c r="H105" s="18"/>
      <c r="I105" s="3"/>
      <c r="J105" s="3"/>
    </row>
    <row r="106" spans="1:10" s="4" customFormat="1" x14ac:dyDescent="0.25">
      <c r="A106" s="43"/>
      <c r="B106" s="55"/>
      <c r="C106" s="20"/>
      <c r="D106" s="29">
        <v>0</v>
      </c>
      <c r="E106" s="56">
        <f>2/320</f>
        <v>6.2500000000000003E-3</v>
      </c>
      <c r="F106" s="53"/>
      <c r="G106" s="32">
        <f>+D106*E106*C106</f>
        <v>0</v>
      </c>
      <c r="H106" s="18"/>
      <c r="I106" s="3"/>
      <c r="J106" s="3"/>
    </row>
    <row r="107" spans="1:10" s="4" customFormat="1" x14ac:dyDescent="0.25">
      <c r="A107" s="43"/>
      <c r="B107" s="55"/>
      <c r="C107" s="20"/>
      <c r="D107" s="29">
        <v>0</v>
      </c>
      <c r="E107" s="56">
        <f t="shared" ref="E107" si="3">2/320</f>
        <v>6.2500000000000003E-3</v>
      </c>
      <c r="F107" s="31"/>
      <c r="G107" s="32">
        <f t="shared" ref="G107" si="4">+C107*E107*D107</f>
        <v>0</v>
      </c>
      <c r="H107" s="18"/>
      <c r="I107" s="3"/>
      <c r="J107" s="3"/>
    </row>
    <row r="108" spans="1:10" s="4" customFormat="1" x14ac:dyDescent="0.25">
      <c r="A108" s="9"/>
      <c r="B108" s="33" t="s">
        <v>39</v>
      </c>
      <c r="C108" s="34"/>
      <c r="D108" s="34"/>
      <c r="E108" s="34"/>
      <c r="F108" s="33"/>
      <c r="G108" s="34"/>
      <c r="H108" s="18"/>
      <c r="I108" s="3"/>
      <c r="J108" s="3"/>
    </row>
    <row r="109" spans="1:10" s="4" customFormat="1" x14ac:dyDescent="0.25">
      <c r="A109" s="9"/>
      <c r="B109" s="31"/>
      <c r="C109" s="3"/>
      <c r="D109" s="36"/>
      <c r="E109" s="3"/>
      <c r="F109" s="3"/>
      <c r="G109" s="3"/>
      <c r="H109" s="18"/>
      <c r="I109" s="3"/>
      <c r="J109" s="3"/>
    </row>
    <row r="110" spans="1:10" s="4" customFormat="1" x14ac:dyDescent="0.25">
      <c r="A110" s="9"/>
      <c r="B110" s="31"/>
      <c r="C110" s="3"/>
      <c r="D110" s="36"/>
      <c r="E110" s="3"/>
      <c r="F110" s="3"/>
      <c r="G110" s="3"/>
      <c r="H110" s="18"/>
      <c r="I110" s="3"/>
      <c r="J110" s="3"/>
    </row>
    <row r="111" spans="1:10" s="4" customFormat="1" x14ac:dyDescent="0.25">
      <c r="A111" s="9"/>
      <c r="B111" s="37"/>
      <c r="C111" s="38"/>
      <c r="D111" s="37"/>
      <c r="E111" s="37"/>
      <c r="F111" s="37"/>
      <c r="G111" s="38" t="s">
        <v>44</v>
      </c>
      <c r="H111" s="38">
        <v>1.08</v>
      </c>
      <c r="I111" s="39">
        <f>SUM(G104:G110)</f>
        <v>0</v>
      </c>
      <c r="J111" s="3"/>
    </row>
    <row r="112" spans="1:10" s="4" customFormat="1" x14ac:dyDescent="0.25">
      <c r="A112" s="9"/>
      <c r="B112" s="3"/>
      <c r="C112" s="3"/>
      <c r="D112" s="3"/>
      <c r="E112" s="3"/>
      <c r="F112" s="3"/>
      <c r="G112" s="3"/>
      <c r="H112" s="18"/>
      <c r="I112" s="3"/>
      <c r="J112" s="3"/>
    </row>
    <row r="113" spans="1:10" s="4" customFormat="1" x14ac:dyDescent="0.25">
      <c r="A113" s="52" t="s">
        <v>66</v>
      </c>
      <c r="B113" s="19"/>
      <c r="C113" s="24"/>
      <c r="D113" s="24"/>
      <c r="E113" s="24"/>
      <c r="F113" s="24"/>
      <c r="G113" s="24"/>
      <c r="H113" s="18"/>
      <c r="I113" s="3"/>
      <c r="J113" s="3"/>
    </row>
    <row r="114" spans="1:10" s="4" customFormat="1" x14ac:dyDescent="0.25">
      <c r="A114" s="14" t="s">
        <v>14</v>
      </c>
      <c r="B114" s="25" t="s">
        <v>28</v>
      </c>
      <c r="C114" s="25" t="s">
        <v>29</v>
      </c>
      <c r="D114" s="25" t="s">
        <v>30</v>
      </c>
      <c r="E114" s="25" t="s">
        <v>31</v>
      </c>
      <c r="F114" s="25" t="s">
        <v>32</v>
      </c>
      <c r="G114" s="26" t="s">
        <v>24</v>
      </c>
      <c r="H114" s="18"/>
      <c r="I114" s="3"/>
      <c r="J114" s="3"/>
    </row>
    <row r="115" spans="1:10" s="4" customFormat="1" x14ac:dyDescent="0.25">
      <c r="A115" s="27"/>
      <c r="B115" s="25"/>
      <c r="C115" s="25" t="s">
        <v>65</v>
      </c>
      <c r="D115" s="25"/>
      <c r="E115" s="25"/>
      <c r="F115" s="25"/>
      <c r="G115" s="25"/>
      <c r="H115" s="18"/>
      <c r="I115" s="3"/>
      <c r="J115" s="3"/>
    </row>
    <row r="116" spans="1:10" s="4" customFormat="1" x14ac:dyDescent="0.25">
      <c r="A116" s="43"/>
      <c r="B116" s="55"/>
      <c r="C116" s="20"/>
      <c r="D116" s="29">
        <v>0</v>
      </c>
      <c r="E116" s="56">
        <f>0.02/10</f>
        <v>2E-3</v>
      </c>
      <c r="F116" s="31"/>
      <c r="G116" s="32">
        <f t="shared" ref="G116:G119" si="5">+C116*E116*D116</f>
        <v>0</v>
      </c>
      <c r="H116" s="18"/>
      <c r="I116" s="3"/>
      <c r="J116" s="3"/>
    </row>
    <row r="117" spans="1:10" s="4" customFormat="1" x14ac:dyDescent="0.25">
      <c r="A117" s="43"/>
      <c r="B117" s="55"/>
      <c r="C117" s="20"/>
      <c r="D117" s="29">
        <v>0</v>
      </c>
      <c r="E117" s="56">
        <f t="shared" ref="E117:E119" si="6">0.02/10</f>
        <v>2E-3</v>
      </c>
      <c r="F117" s="31"/>
      <c r="G117" s="32">
        <f t="shared" si="5"/>
        <v>0</v>
      </c>
      <c r="H117" s="18"/>
      <c r="I117" s="3"/>
      <c r="J117" s="3"/>
    </row>
    <row r="118" spans="1:10" s="4" customFormat="1" x14ac:dyDescent="0.25">
      <c r="A118" s="43"/>
      <c r="B118" s="55"/>
      <c r="C118" s="20"/>
      <c r="D118" s="29">
        <v>0</v>
      </c>
      <c r="E118" s="56">
        <f t="shared" si="6"/>
        <v>2E-3</v>
      </c>
      <c r="F118" s="31"/>
      <c r="G118" s="32">
        <f t="shared" si="5"/>
        <v>0</v>
      </c>
      <c r="H118" s="18"/>
      <c r="I118" s="3"/>
      <c r="J118" s="3"/>
    </row>
    <row r="119" spans="1:10" s="4" customFormat="1" x14ac:dyDescent="0.25">
      <c r="A119" s="43"/>
      <c r="B119" s="55"/>
      <c r="C119" s="20"/>
      <c r="D119" s="29">
        <v>0</v>
      </c>
      <c r="E119" s="56">
        <f t="shared" si="6"/>
        <v>2E-3</v>
      </c>
      <c r="F119" s="31"/>
      <c r="G119" s="32">
        <f t="shared" si="5"/>
        <v>0</v>
      </c>
      <c r="H119" s="18"/>
      <c r="I119" s="3"/>
      <c r="J119" s="3"/>
    </row>
    <row r="120" spans="1:10" s="4" customFormat="1" x14ac:dyDescent="0.25">
      <c r="A120" s="9"/>
      <c r="B120" s="33" t="s">
        <v>39</v>
      </c>
      <c r="C120" s="34"/>
      <c r="D120" s="34"/>
      <c r="E120" s="34"/>
      <c r="F120" s="33"/>
      <c r="G120" s="34"/>
      <c r="H120" s="18"/>
      <c r="I120" s="3"/>
      <c r="J120" s="3"/>
    </row>
    <row r="121" spans="1:10" s="4" customFormat="1" x14ac:dyDescent="0.25">
      <c r="A121" s="9"/>
      <c r="B121" s="31"/>
      <c r="C121" s="3"/>
      <c r="D121" s="36"/>
      <c r="E121" s="3"/>
      <c r="F121" s="3"/>
      <c r="G121" s="3"/>
      <c r="H121" s="18"/>
      <c r="I121" s="3"/>
      <c r="J121" s="3"/>
    </row>
    <row r="122" spans="1:10" s="4" customFormat="1" x14ac:dyDescent="0.25">
      <c r="A122" s="9"/>
      <c r="B122" s="31"/>
      <c r="C122" s="3"/>
      <c r="D122" s="36"/>
      <c r="E122" s="3"/>
      <c r="F122" s="3"/>
      <c r="G122" s="3"/>
      <c r="H122" s="18"/>
      <c r="I122" s="3"/>
      <c r="J122" s="3"/>
    </row>
    <row r="123" spans="1:10" s="4" customFormat="1" x14ac:dyDescent="0.25">
      <c r="A123" s="9"/>
      <c r="B123" s="37"/>
      <c r="C123" s="38"/>
      <c r="D123" s="37"/>
      <c r="E123" s="37"/>
      <c r="F123" s="37"/>
      <c r="G123" s="38" t="s">
        <v>44</v>
      </c>
      <c r="H123" s="38" t="s">
        <v>67</v>
      </c>
      <c r="I123" s="39">
        <f>+SUM(G114:G122)</f>
        <v>0</v>
      </c>
      <c r="J123" s="3"/>
    </row>
    <row r="124" spans="1:10" s="4" customFormat="1" x14ac:dyDescent="0.25">
      <c r="A124" s="9"/>
      <c r="B124" s="3"/>
      <c r="C124" s="3"/>
      <c r="D124" s="3"/>
      <c r="E124" s="3"/>
      <c r="F124" s="3"/>
      <c r="G124" s="3"/>
      <c r="H124" s="18"/>
      <c r="I124" s="3"/>
      <c r="J124" s="3"/>
    </row>
    <row r="125" spans="1:10" s="4" customFormat="1" x14ac:dyDescent="0.25">
      <c r="A125" s="52" t="s">
        <v>68</v>
      </c>
      <c r="B125" s="19"/>
      <c r="C125" s="24"/>
      <c r="D125" s="24"/>
      <c r="E125" s="24"/>
      <c r="F125" s="24"/>
      <c r="G125" s="24"/>
      <c r="H125" s="18"/>
      <c r="I125" s="3"/>
      <c r="J125" s="3"/>
    </row>
    <row r="126" spans="1:10" s="4" customFormat="1" x14ac:dyDescent="0.25">
      <c r="A126" s="14" t="s">
        <v>14</v>
      </c>
      <c r="B126" s="25" t="s">
        <v>28</v>
      </c>
      <c r="C126" s="25" t="s">
        <v>29</v>
      </c>
      <c r="D126" s="25" t="s">
        <v>30</v>
      </c>
      <c r="E126" s="25" t="s">
        <v>31</v>
      </c>
      <c r="F126" s="25" t="s">
        <v>32</v>
      </c>
      <c r="G126" s="26" t="s">
        <v>24</v>
      </c>
      <c r="H126" s="18"/>
      <c r="I126" s="3"/>
      <c r="J126" s="3"/>
    </row>
    <row r="127" spans="1:10" s="4" customFormat="1" x14ac:dyDescent="0.25">
      <c r="A127" s="27"/>
      <c r="B127" s="25"/>
      <c r="C127" s="25" t="s">
        <v>69</v>
      </c>
      <c r="D127" s="25"/>
      <c r="E127" s="25"/>
      <c r="F127" s="25"/>
      <c r="G127" s="25"/>
      <c r="H127" s="18"/>
      <c r="I127" s="3"/>
      <c r="J127" s="3"/>
    </row>
    <row r="128" spans="1:10" s="4" customFormat="1" x14ac:dyDescent="0.25">
      <c r="A128" s="9"/>
      <c r="B128" s="33" t="s">
        <v>70</v>
      </c>
      <c r="C128" s="34"/>
      <c r="D128" s="34"/>
      <c r="E128" s="34"/>
      <c r="F128" s="33"/>
      <c r="G128" s="34"/>
      <c r="H128" s="18"/>
      <c r="I128" s="3"/>
      <c r="J128" s="3"/>
    </row>
    <row r="129" spans="1:10" s="4" customFormat="1" x14ac:dyDescent="0.25">
      <c r="A129" s="43"/>
      <c r="B129" s="55"/>
      <c r="C129" s="20"/>
      <c r="D129" s="29">
        <v>0</v>
      </c>
      <c r="E129" s="56">
        <f>0.15/4</f>
        <v>3.7499999999999999E-2</v>
      </c>
      <c r="F129" s="53"/>
      <c r="G129" s="32">
        <f>+C129*E129*D129</f>
        <v>0</v>
      </c>
      <c r="H129" s="18"/>
      <c r="I129" s="3"/>
      <c r="J129" s="3"/>
    </row>
    <row r="130" spans="1:10" s="4" customFormat="1" x14ac:dyDescent="0.25">
      <c r="A130" s="43"/>
      <c r="B130" s="55"/>
      <c r="C130" s="20"/>
      <c r="D130" s="29">
        <v>0</v>
      </c>
      <c r="E130" s="56">
        <f>0.15/4</f>
        <v>3.7499999999999999E-2</v>
      </c>
      <c r="F130" s="53"/>
      <c r="G130" s="32">
        <f>+C130*E130*D130</f>
        <v>0</v>
      </c>
      <c r="H130" s="18"/>
      <c r="I130" s="3"/>
      <c r="J130" s="3"/>
    </row>
    <row r="131" spans="1:10" s="4" customFormat="1" x14ac:dyDescent="0.25">
      <c r="A131" s="9"/>
      <c r="B131" s="33" t="s">
        <v>71</v>
      </c>
      <c r="C131" s="34"/>
      <c r="D131" s="34"/>
      <c r="E131" s="34"/>
      <c r="F131" s="33"/>
      <c r="G131" s="34"/>
      <c r="H131" s="18"/>
      <c r="I131" s="3"/>
      <c r="J131" s="3"/>
    </row>
    <row r="132" spans="1:10" s="4" customFormat="1" x14ac:dyDescent="0.25">
      <c r="A132" s="43"/>
      <c r="B132" s="55"/>
      <c r="C132" s="20"/>
      <c r="D132" s="29">
        <v>0</v>
      </c>
      <c r="E132" s="56">
        <f>0.3/4</f>
        <v>7.4999999999999997E-2</v>
      </c>
      <c r="F132" s="53"/>
      <c r="G132" s="32">
        <f t="shared" ref="G132:G133" si="7">+C132*E132*D132</f>
        <v>0</v>
      </c>
      <c r="H132" s="18"/>
      <c r="I132" s="3"/>
      <c r="J132" s="3"/>
    </row>
    <row r="133" spans="1:10" s="4" customFormat="1" x14ac:dyDescent="0.25">
      <c r="A133" s="43"/>
      <c r="B133" s="55"/>
      <c r="C133" s="20"/>
      <c r="D133" s="29">
        <v>0</v>
      </c>
      <c r="E133" s="56">
        <f>0.3/4</f>
        <v>7.4999999999999997E-2</v>
      </c>
      <c r="F133" s="53"/>
      <c r="G133" s="32">
        <f t="shared" si="7"/>
        <v>0</v>
      </c>
      <c r="H133" s="18"/>
      <c r="I133" s="3"/>
      <c r="J133" s="3"/>
    </row>
    <row r="134" spans="1:10" s="4" customFormat="1" x14ac:dyDescent="0.25">
      <c r="A134" s="9"/>
      <c r="B134" s="33" t="s">
        <v>39</v>
      </c>
      <c r="C134" s="34"/>
      <c r="D134" s="34"/>
      <c r="E134" s="34"/>
      <c r="F134" s="33"/>
      <c r="G134" s="34"/>
      <c r="H134" s="18"/>
      <c r="I134" s="3"/>
      <c r="J134" s="3"/>
    </row>
    <row r="135" spans="1:10" s="4" customFormat="1" x14ac:dyDescent="0.25">
      <c r="A135" s="9"/>
      <c r="B135" s="31"/>
      <c r="C135" s="3"/>
      <c r="D135" s="36"/>
      <c r="E135" s="3"/>
      <c r="F135" s="3"/>
      <c r="G135" s="3"/>
      <c r="H135" s="18"/>
      <c r="I135" s="3"/>
      <c r="J135" s="3"/>
    </row>
    <row r="136" spans="1:10" s="4" customFormat="1" x14ac:dyDescent="0.25">
      <c r="A136" s="9"/>
      <c r="B136" s="31"/>
      <c r="C136" s="3"/>
      <c r="D136" s="36"/>
      <c r="E136" s="3"/>
      <c r="F136" s="3"/>
      <c r="G136" s="3"/>
      <c r="H136" s="18"/>
      <c r="I136" s="3"/>
      <c r="J136" s="3"/>
    </row>
    <row r="137" spans="1:10" s="4" customFormat="1" x14ac:dyDescent="0.25">
      <c r="A137" s="9"/>
      <c r="B137" s="37"/>
      <c r="C137" s="38"/>
      <c r="D137" s="37"/>
      <c r="E137" s="37"/>
      <c r="F137" s="37"/>
      <c r="G137" s="38" t="s">
        <v>44</v>
      </c>
      <c r="H137" s="38" t="s">
        <v>72</v>
      </c>
      <c r="I137" s="39">
        <f>+SUM(G126:G136)</f>
        <v>0</v>
      </c>
      <c r="J137" s="3"/>
    </row>
    <row r="138" spans="1:10" s="4" customFormat="1" x14ac:dyDescent="0.25">
      <c r="A138" s="9"/>
      <c r="B138" s="3"/>
      <c r="C138" s="3"/>
      <c r="D138" s="3"/>
      <c r="E138" s="3"/>
      <c r="F138" s="3"/>
      <c r="G138" s="3"/>
      <c r="H138" s="18"/>
      <c r="I138" s="3"/>
      <c r="J138" s="3"/>
    </row>
    <row r="139" spans="1:10" s="4" customFormat="1" x14ac:dyDescent="0.25">
      <c r="A139" s="52" t="s">
        <v>73</v>
      </c>
      <c r="B139" s="19"/>
      <c r="C139" s="24"/>
      <c r="D139" s="24"/>
      <c r="E139" s="24"/>
      <c r="F139" s="24"/>
      <c r="G139" s="24"/>
      <c r="H139" s="18"/>
      <c r="I139" s="3"/>
      <c r="J139" s="3"/>
    </row>
    <row r="140" spans="1:10" s="4" customFormat="1" x14ac:dyDescent="0.25">
      <c r="A140" s="14" t="s">
        <v>14</v>
      </c>
      <c r="B140" s="25" t="s">
        <v>28</v>
      </c>
      <c r="C140" s="25" t="s">
        <v>29</v>
      </c>
      <c r="D140" s="25" t="s">
        <v>30</v>
      </c>
      <c r="E140" s="25" t="s">
        <v>31</v>
      </c>
      <c r="F140" s="25" t="s">
        <v>32</v>
      </c>
      <c r="G140" s="26" t="s">
        <v>24</v>
      </c>
      <c r="H140" s="18"/>
      <c r="I140" s="3"/>
      <c r="J140" s="3"/>
    </row>
    <row r="141" spans="1:10" s="4" customFormat="1" x14ac:dyDescent="0.25">
      <c r="A141" s="27"/>
      <c r="B141" s="25"/>
      <c r="C141" s="25" t="s">
        <v>74</v>
      </c>
      <c r="D141" s="25"/>
      <c r="E141" s="25"/>
      <c r="F141" s="25"/>
      <c r="G141" s="25"/>
      <c r="H141" s="18"/>
      <c r="I141" s="3"/>
      <c r="J141" s="3"/>
    </row>
    <row r="142" spans="1:10" s="4" customFormat="1" x14ac:dyDescent="0.25">
      <c r="A142" s="43"/>
      <c r="B142" s="55"/>
      <c r="C142" s="20"/>
      <c r="D142" s="29">
        <v>0</v>
      </c>
      <c r="E142" s="30">
        <v>0.5</v>
      </c>
      <c r="F142" s="53"/>
      <c r="G142" s="32">
        <f t="shared" ref="G142:G143" si="8">+C142*E142*D142</f>
        <v>0</v>
      </c>
      <c r="H142" s="18"/>
      <c r="I142" s="3"/>
      <c r="J142" s="3"/>
    </row>
    <row r="143" spans="1:10" s="4" customFormat="1" x14ac:dyDescent="0.25">
      <c r="A143" s="43"/>
      <c r="B143" s="55"/>
      <c r="C143" s="20"/>
      <c r="D143" s="29">
        <v>0</v>
      </c>
      <c r="E143" s="30">
        <v>0.5</v>
      </c>
      <c r="F143" s="53"/>
      <c r="G143" s="32">
        <f t="shared" si="8"/>
        <v>0</v>
      </c>
      <c r="H143" s="18"/>
      <c r="I143" s="3"/>
      <c r="J143" s="3"/>
    </row>
    <row r="144" spans="1:10" s="4" customFormat="1" x14ac:dyDescent="0.25">
      <c r="A144" s="9"/>
      <c r="B144" s="33" t="s">
        <v>39</v>
      </c>
      <c r="C144" s="34"/>
      <c r="D144" s="34"/>
      <c r="E144" s="34"/>
      <c r="F144" s="33"/>
      <c r="G144" s="34"/>
      <c r="H144" s="18"/>
      <c r="I144" s="3"/>
      <c r="J144" s="3"/>
    </row>
    <row r="145" spans="1:10" s="4" customFormat="1" x14ac:dyDescent="0.25">
      <c r="A145" s="9"/>
      <c r="B145" s="31"/>
      <c r="C145" s="3"/>
      <c r="D145" s="36"/>
      <c r="E145" s="3"/>
      <c r="F145" s="3"/>
      <c r="G145" s="3"/>
      <c r="H145" s="18"/>
      <c r="I145" s="3"/>
      <c r="J145" s="3"/>
    </row>
    <row r="146" spans="1:10" s="4" customFormat="1" x14ac:dyDescent="0.25">
      <c r="A146" s="9"/>
      <c r="B146" s="31"/>
      <c r="C146" s="3"/>
      <c r="D146" s="36"/>
      <c r="E146" s="3"/>
      <c r="F146" s="3"/>
      <c r="G146" s="3"/>
      <c r="H146" s="18"/>
      <c r="I146" s="3"/>
      <c r="J146" s="3"/>
    </row>
    <row r="147" spans="1:10" s="4" customFormat="1" x14ac:dyDescent="0.25">
      <c r="A147" s="9"/>
      <c r="B147" s="37"/>
      <c r="C147" s="38"/>
      <c r="D147" s="37"/>
      <c r="E147" s="37"/>
      <c r="F147" s="37"/>
      <c r="G147" s="38" t="s">
        <v>44</v>
      </c>
      <c r="H147" s="38" t="s">
        <v>75</v>
      </c>
      <c r="I147" s="39">
        <f>+SUM(G140:G146)</f>
        <v>0</v>
      </c>
      <c r="J147" s="3"/>
    </row>
    <row r="148" spans="1:10" s="4" customFormat="1" x14ac:dyDescent="0.25">
      <c r="A148" s="9"/>
      <c r="B148" s="3"/>
      <c r="C148" s="3"/>
      <c r="D148" s="3"/>
      <c r="E148" s="3"/>
      <c r="F148" s="3"/>
      <c r="G148" s="3"/>
      <c r="H148" s="18"/>
      <c r="I148" s="3"/>
      <c r="J148" s="3"/>
    </row>
    <row r="149" spans="1:10" s="4" customFormat="1" x14ac:dyDescent="0.25">
      <c r="A149" s="52" t="s">
        <v>76</v>
      </c>
      <c r="B149" s="19"/>
      <c r="C149" s="24"/>
      <c r="D149" s="24"/>
      <c r="E149" s="24"/>
      <c r="F149" s="24"/>
      <c r="G149" s="24"/>
      <c r="H149" s="18"/>
      <c r="I149" s="3"/>
      <c r="J149" s="3"/>
    </row>
    <row r="150" spans="1:10" s="4" customFormat="1" x14ac:dyDescent="0.25">
      <c r="A150" s="14" t="s">
        <v>14</v>
      </c>
      <c r="B150" s="25" t="s">
        <v>28</v>
      </c>
      <c r="C150" s="25" t="s">
        <v>29</v>
      </c>
      <c r="D150" s="25" t="s">
        <v>30</v>
      </c>
      <c r="E150" s="25" t="s">
        <v>31</v>
      </c>
      <c r="F150" s="25" t="s">
        <v>32</v>
      </c>
      <c r="G150" s="26" t="s">
        <v>24</v>
      </c>
      <c r="H150" s="18"/>
      <c r="I150" s="3"/>
      <c r="J150" s="3"/>
    </row>
    <row r="151" spans="1:10" s="4" customFormat="1" x14ac:dyDescent="0.25">
      <c r="A151" s="27"/>
      <c r="B151" s="65" t="s">
        <v>209</v>
      </c>
      <c r="C151" s="25" t="s">
        <v>33</v>
      </c>
      <c r="D151" s="25"/>
      <c r="E151" s="25"/>
      <c r="F151" s="25"/>
      <c r="G151" s="25"/>
      <c r="H151" s="18"/>
      <c r="I151" s="3"/>
      <c r="J151" s="3"/>
    </row>
    <row r="152" spans="1:10" s="4" customFormat="1" x14ac:dyDescent="0.25">
      <c r="A152" s="43"/>
      <c r="B152" s="55"/>
      <c r="C152" s="20"/>
      <c r="D152" s="29">
        <v>0</v>
      </c>
      <c r="E152" s="30">
        <v>9.9999999999999995E-7</v>
      </c>
      <c r="F152" s="53"/>
      <c r="G152" s="32">
        <f t="shared" ref="G152:G155" si="9">+C152*E152*D152</f>
        <v>0</v>
      </c>
      <c r="H152" s="18"/>
      <c r="I152" s="3"/>
      <c r="J152" s="3"/>
    </row>
    <row r="153" spans="1:10" s="4" customFormat="1" x14ac:dyDescent="0.25">
      <c r="A153" s="43"/>
      <c r="B153" s="55"/>
      <c r="C153" s="20"/>
      <c r="D153" s="29">
        <v>0</v>
      </c>
      <c r="E153" s="30">
        <v>9.9999999999999995E-7</v>
      </c>
      <c r="F153" s="53"/>
      <c r="G153" s="32">
        <f t="shared" si="9"/>
        <v>0</v>
      </c>
      <c r="H153" s="18"/>
      <c r="I153" s="3"/>
      <c r="J153" s="3"/>
    </row>
    <row r="154" spans="1:10" s="4" customFormat="1" x14ac:dyDescent="0.25">
      <c r="A154" s="43"/>
      <c r="B154" s="55"/>
      <c r="C154" s="20"/>
      <c r="D154" s="29">
        <v>0</v>
      </c>
      <c r="E154" s="30">
        <v>9.9999999999999995E-7</v>
      </c>
      <c r="F154" s="53"/>
      <c r="G154" s="32">
        <f t="shared" si="9"/>
        <v>0</v>
      </c>
      <c r="H154" s="18"/>
      <c r="I154" s="3"/>
      <c r="J154" s="3"/>
    </row>
    <row r="155" spans="1:10" s="4" customFormat="1" x14ac:dyDescent="0.25">
      <c r="A155" s="43"/>
      <c r="B155" s="55"/>
      <c r="C155" s="20"/>
      <c r="D155" s="29">
        <v>0</v>
      </c>
      <c r="E155" s="30">
        <v>9.9999999999999995E-7</v>
      </c>
      <c r="F155" s="53"/>
      <c r="G155" s="32">
        <f t="shared" si="9"/>
        <v>0</v>
      </c>
      <c r="H155" s="18"/>
      <c r="I155" s="3"/>
      <c r="J155" s="3"/>
    </row>
    <row r="156" spans="1:10" s="4" customFormat="1" x14ac:dyDescent="0.25">
      <c r="A156" s="9"/>
      <c r="B156" s="33" t="s">
        <v>39</v>
      </c>
      <c r="C156" s="34"/>
      <c r="D156" s="34"/>
      <c r="E156" s="34"/>
      <c r="F156" s="33"/>
      <c r="G156" s="34"/>
      <c r="H156" s="18"/>
      <c r="I156" s="3"/>
      <c r="J156" s="3"/>
    </row>
    <row r="157" spans="1:10" s="4" customFormat="1" x14ac:dyDescent="0.25">
      <c r="A157" s="9"/>
      <c r="B157" s="31"/>
      <c r="C157" s="3"/>
      <c r="D157" s="36"/>
      <c r="E157" s="3"/>
      <c r="F157" s="3"/>
      <c r="G157" s="3"/>
      <c r="H157" s="18"/>
      <c r="I157" s="3"/>
      <c r="J157" s="3"/>
    </row>
    <row r="158" spans="1:10" s="4" customFormat="1" x14ac:dyDescent="0.25">
      <c r="A158" s="9"/>
      <c r="B158" s="31"/>
      <c r="C158" s="3"/>
      <c r="D158" s="36"/>
      <c r="E158" s="3"/>
      <c r="F158" s="3"/>
      <c r="G158" s="3"/>
      <c r="H158" s="18"/>
      <c r="I158" s="3"/>
      <c r="J158" s="3"/>
    </row>
    <row r="159" spans="1:10" s="4" customFormat="1" x14ac:dyDescent="0.25">
      <c r="A159" s="9"/>
      <c r="B159" s="37"/>
      <c r="C159" s="38"/>
      <c r="D159" s="37"/>
      <c r="E159" s="37"/>
      <c r="F159" s="37"/>
      <c r="G159" s="38" t="s">
        <v>44</v>
      </c>
      <c r="H159" s="38" t="s">
        <v>77</v>
      </c>
      <c r="I159" s="39">
        <f>IF(SUM(G150:G158)&gt;1,1,SUM(G150:G158))</f>
        <v>0</v>
      </c>
      <c r="J159" s="3"/>
    </row>
    <row r="160" spans="1:10" s="4" customFormat="1" x14ac:dyDescent="0.25">
      <c r="A160" s="23" t="s">
        <v>26</v>
      </c>
      <c r="B160" s="15"/>
      <c r="C160" s="16"/>
      <c r="D160" s="16"/>
      <c r="E160" s="16"/>
      <c r="F160" s="16"/>
      <c r="G160" s="16"/>
      <c r="H160" s="15" t="s">
        <v>78</v>
      </c>
      <c r="I160" s="16"/>
      <c r="J160" s="57">
        <f>+SUM(I21:I159)</f>
        <v>0</v>
      </c>
    </row>
    <row r="161" spans="1:10" s="4" customFormat="1" x14ac:dyDescent="0.25">
      <c r="A161" s="9"/>
      <c r="B161" s="3"/>
      <c r="C161" s="3"/>
      <c r="D161" s="3"/>
      <c r="E161" s="3"/>
      <c r="F161" s="3"/>
      <c r="G161" s="3"/>
      <c r="H161" s="18"/>
      <c r="I161" s="3"/>
      <c r="J161" s="3"/>
    </row>
    <row r="162" spans="1:10" s="4" customFormat="1" x14ac:dyDescent="0.25">
      <c r="A162" s="23" t="s">
        <v>79</v>
      </c>
      <c r="B162" s="15"/>
      <c r="C162" s="16"/>
      <c r="D162" s="16"/>
      <c r="E162" s="16"/>
      <c r="F162" s="16"/>
      <c r="G162" s="16"/>
      <c r="H162" s="16"/>
      <c r="I162" s="16"/>
      <c r="J162" s="3"/>
    </row>
    <row r="163" spans="1:10" s="4" customFormat="1" x14ac:dyDescent="0.25">
      <c r="A163" s="58" t="s">
        <v>80</v>
      </c>
      <c r="B163" s="59"/>
      <c r="C163" s="60"/>
      <c r="D163" s="60"/>
      <c r="E163" s="60"/>
      <c r="F163" s="60"/>
      <c r="G163" s="24"/>
      <c r="H163" s="18"/>
      <c r="I163" s="3"/>
      <c r="J163" s="3"/>
    </row>
    <row r="164" spans="1:10" s="4" customFormat="1" x14ac:dyDescent="0.25">
      <c r="A164" s="14" t="s">
        <v>14</v>
      </c>
      <c r="B164" s="25" t="s">
        <v>28</v>
      </c>
      <c r="C164" s="25" t="s">
        <v>29</v>
      </c>
      <c r="D164" s="25" t="s">
        <v>30</v>
      </c>
      <c r="E164" s="25" t="s">
        <v>31</v>
      </c>
      <c r="F164" s="25" t="s">
        <v>32</v>
      </c>
      <c r="G164" s="26" t="s">
        <v>24</v>
      </c>
      <c r="H164" s="18"/>
      <c r="I164" s="3"/>
      <c r="J164" s="3"/>
    </row>
    <row r="165" spans="1:10" s="4" customFormat="1" x14ac:dyDescent="0.25">
      <c r="A165" s="27"/>
      <c r="B165" s="25"/>
      <c r="C165" s="25" t="s">
        <v>65</v>
      </c>
      <c r="D165" s="25"/>
      <c r="E165" s="25"/>
      <c r="F165" s="25"/>
      <c r="G165" s="25"/>
      <c r="H165" s="18"/>
      <c r="I165" s="3"/>
      <c r="J165" s="3"/>
    </row>
    <row r="166" spans="1:10" s="4" customFormat="1" x14ac:dyDescent="0.25">
      <c r="A166" s="43"/>
      <c r="B166" s="55"/>
      <c r="C166" s="20"/>
      <c r="D166" s="29">
        <v>0</v>
      </c>
      <c r="E166" s="56">
        <f>2/240</f>
        <v>8.3333333333333332E-3</v>
      </c>
      <c r="F166" s="53"/>
      <c r="G166" s="32">
        <f t="shared" ref="G166:G169" si="10">+C166*E166*D166</f>
        <v>0</v>
      </c>
      <c r="H166" s="18"/>
      <c r="I166" s="3"/>
      <c r="J166" s="3"/>
    </row>
    <row r="167" spans="1:10" s="4" customFormat="1" x14ac:dyDescent="0.25">
      <c r="A167" s="43"/>
      <c r="B167" s="55"/>
      <c r="C167" s="20"/>
      <c r="D167" s="29">
        <v>0</v>
      </c>
      <c r="E167" s="56">
        <f>2/240</f>
        <v>8.3333333333333332E-3</v>
      </c>
      <c r="F167" s="53"/>
      <c r="G167" s="32">
        <f t="shared" si="10"/>
        <v>0</v>
      </c>
      <c r="H167" s="18"/>
      <c r="I167" s="3"/>
      <c r="J167" s="3"/>
    </row>
    <row r="168" spans="1:10" s="4" customFormat="1" x14ac:dyDescent="0.25">
      <c r="A168" s="43"/>
      <c r="B168" s="55"/>
      <c r="C168" s="20"/>
      <c r="D168" s="29">
        <v>0</v>
      </c>
      <c r="E168" s="56">
        <f t="shared" ref="E168:E169" si="11">2/240</f>
        <v>8.3333333333333332E-3</v>
      </c>
      <c r="F168" s="53"/>
      <c r="G168" s="32">
        <f t="shared" si="10"/>
        <v>0</v>
      </c>
      <c r="H168" s="18"/>
      <c r="I168" s="3"/>
      <c r="J168" s="3"/>
    </row>
    <row r="169" spans="1:10" s="4" customFormat="1" x14ac:dyDescent="0.25">
      <c r="A169" s="43"/>
      <c r="B169" s="55"/>
      <c r="C169" s="20"/>
      <c r="D169" s="29">
        <v>0</v>
      </c>
      <c r="E169" s="56">
        <f t="shared" si="11"/>
        <v>8.3333333333333332E-3</v>
      </c>
      <c r="F169" s="53"/>
      <c r="G169" s="32">
        <f t="shared" si="10"/>
        <v>0</v>
      </c>
      <c r="H169" s="18"/>
      <c r="I169" s="3"/>
      <c r="J169" s="3"/>
    </row>
    <row r="170" spans="1:10" s="4" customFormat="1" x14ac:dyDescent="0.25">
      <c r="A170" s="9"/>
      <c r="B170" s="33" t="s">
        <v>39</v>
      </c>
      <c r="C170" s="34"/>
      <c r="D170" s="34"/>
      <c r="E170" s="34"/>
      <c r="F170" s="33"/>
      <c r="G170" s="34"/>
      <c r="H170" s="18"/>
      <c r="I170" s="3"/>
      <c r="J170" s="3"/>
    </row>
    <row r="171" spans="1:10" s="4" customFormat="1" x14ac:dyDescent="0.25">
      <c r="A171" s="9"/>
      <c r="B171" s="31"/>
      <c r="C171" s="3"/>
      <c r="D171" s="36"/>
      <c r="E171" s="3"/>
      <c r="F171" s="3"/>
      <c r="G171" s="3"/>
      <c r="H171" s="18"/>
      <c r="I171" s="3"/>
      <c r="J171" s="3"/>
    </row>
    <row r="172" spans="1:10" s="4" customFormat="1" x14ac:dyDescent="0.25">
      <c r="A172" s="9"/>
      <c r="B172" s="31"/>
      <c r="C172" s="3"/>
      <c r="D172" s="36"/>
      <c r="E172" s="3"/>
      <c r="F172" s="3"/>
      <c r="G172" s="3"/>
      <c r="H172" s="18"/>
      <c r="I172" s="3"/>
      <c r="J172" s="3"/>
    </row>
    <row r="173" spans="1:10" s="4" customFormat="1" x14ac:dyDescent="0.25">
      <c r="A173" s="9"/>
      <c r="B173" s="37"/>
      <c r="C173" s="38"/>
      <c r="D173" s="37"/>
      <c r="E173" s="37"/>
      <c r="F173" s="37"/>
      <c r="G173" s="38" t="s">
        <v>44</v>
      </c>
      <c r="H173" s="37" t="s">
        <v>81</v>
      </c>
      <c r="I173" s="39">
        <f>+SUM(G164:G172)</f>
        <v>0</v>
      </c>
      <c r="J173" s="3"/>
    </row>
    <row r="174" spans="1:10" s="4" customFormat="1" x14ac:dyDescent="0.25">
      <c r="A174" s="9"/>
      <c r="B174" s="3"/>
      <c r="C174" s="3"/>
      <c r="D174" s="3"/>
      <c r="E174" s="3"/>
      <c r="F174" s="3"/>
      <c r="G174" s="3"/>
      <c r="H174" s="18"/>
      <c r="I174" s="3"/>
      <c r="J174" s="3"/>
    </row>
    <row r="175" spans="1:10" s="4" customFormat="1" x14ac:dyDescent="0.25">
      <c r="A175" s="52" t="s">
        <v>82</v>
      </c>
      <c r="B175" s="19"/>
      <c r="C175" s="24"/>
      <c r="D175" s="24"/>
      <c r="E175" s="24"/>
      <c r="F175" s="24"/>
      <c r="G175" s="24"/>
      <c r="H175" s="18"/>
      <c r="I175" s="3"/>
      <c r="J175" s="3"/>
    </row>
    <row r="176" spans="1:10" s="4" customFormat="1" x14ac:dyDescent="0.25">
      <c r="A176" s="14" t="s">
        <v>14</v>
      </c>
      <c r="B176" s="25" t="s">
        <v>28</v>
      </c>
      <c r="C176" s="25" t="s">
        <v>29</v>
      </c>
      <c r="D176" s="25" t="s">
        <v>30</v>
      </c>
      <c r="E176" s="25" t="s">
        <v>31</v>
      </c>
      <c r="F176" s="25" t="s">
        <v>32</v>
      </c>
      <c r="G176" s="26" t="s">
        <v>24</v>
      </c>
      <c r="H176" s="18"/>
      <c r="I176" s="3"/>
      <c r="J176" s="3"/>
    </row>
    <row r="177" spans="1:10" s="4" customFormat="1" x14ac:dyDescent="0.25">
      <c r="A177" s="27"/>
      <c r="B177" s="25"/>
      <c r="C177" s="25" t="s">
        <v>65</v>
      </c>
      <c r="D177" s="25"/>
      <c r="E177" s="25"/>
      <c r="F177" s="25"/>
      <c r="G177" s="25"/>
      <c r="H177" s="18"/>
      <c r="I177" s="3"/>
      <c r="J177" s="3"/>
    </row>
    <row r="178" spans="1:10" s="4" customFormat="1" x14ac:dyDescent="0.25">
      <c r="A178" s="43"/>
      <c r="B178" s="55"/>
      <c r="C178" s="20"/>
      <c r="D178" s="29">
        <v>0</v>
      </c>
      <c r="E178" s="56">
        <f>0.1/10</f>
        <v>0.01</v>
      </c>
      <c r="F178" s="53"/>
      <c r="G178" s="32">
        <f t="shared" ref="G178:G181" si="12">+C178*E178*D178</f>
        <v>0</v>
      </c>
      <c r="H178" s="18"/>
      <c r="I178" s="3"/>
      <c r="J178" s="3"/>
    </row>
    <row r="179" spans="1:10" s="4" customFormat="1" x14ac:dyDescent="0.25">
      <c r="A179" s="43"/>
      <c r="B179" s="55"/>
      <c r="C179" s="20"/>
      <c r="D179" s="29">
        <v>0</v>
      </c>
      <c r="E179" s="56">
        <f t="shared" ref="E179:E181" si="13">0.1/10</f>
        <v>0.01</v>
      </c>
      <c r="F179" s="53"/>
      <c r="G179" s="32">
        <f t="shared" si="12"/>
        <v>0</v>
      </c>
      <c r="H179" s="18"/>
      <c r="I179" s="3"/>
      <c r="J179" s="3"/>
    </row>
    <row r="180" spans="1:10" s="4" customFormat="1" x14ac:dyDescent="0.25">
      <c r="A180" s="43"/>
      <c r="B180" s="55"/>
      <c r="C180" s="20"/>
      <c r="D180" s="29">
        <v>0</v>
      </c>
      <c r="E180" s="56">
        <f t="shared" si="13"/>
        <v>0.01</v>
      </c>
      <c r="F180" s="53"/>
      <c r="G180" s="32">
        <f t="shared" si="12"/>
        <v>0</v>
      </c>
      <c r="H180" s="18"/>
      <c r="I180" s="3"/>
      <c r="J180" s="3"/>
    </row>
    <row r="181" spans="1:10" s="4" customFormat="1" x14ac:dyDescent="0.25">
      <c r="A181" s="43"/>
      <c r="B181" s="55"/>
      <c r="C181" s="20"/>
      <c r="D181" s="29">
        <v>0</v>
      </c>
      <c r="E181" s="56">
        <f t="shared" si="13"/>
        <v>0.01</v>
      </c>
      <c r="F181" s="53"/>
      <c r="G181" s="32">
        <f t="shared" si="12"/>
        <v>0</v>
      </c>
      <c r="H181" s="18"/>
      <c r="I181" s="3"/>
      <c r="J181" s="3"/>
    </row>
    <row r="182" spans="1:10" s="4" customFormat="1" x14ac:dyDescent="0.25">
      <c r="A182" s="9"/>
      <c r="B182" s="33" t="s">
        <v>39</v>
      </c>
      <c r="C182" s="34"/>
      <c r="D182" s="34"/>
      <c r="E182" s="34"/>
      <c r="F182" s="33"/>
      <c r="G182" s="34"/>
      <c r="H182" s="18"/>
      <c r="I182" s="3"/>
      <c r="J182" s="3"/>
    </row>
    <row r="183" spans="1:10" s="4" customFormat="1" x14ac:dyDescent="0.25">
      <c r="A183" s="9"/>
      <c r="B183" s="31"/>
      <c r="C183" s="3"/>
      <c r="D183" s="36"/>
      <c r="E183" s="3"/>
      <c r="F183" s="3"/>
      <c r="G183" s="3"/>
      <c r="H183" s="18"/>
      <c r="I183" s="3"/>
      <c r="J183" s="3"/>
    </row>
    <row r="184" spans="1:10" s="4" customFormat="1" x14ac:dyDescent="0.25">
      <c r="A184" s="9"/>
      <c r="B184" s="31"/>
      <c r="C184" s="3"/>
      <c r="D184" s="36"/>
      <c r="E184" s="3"/>
      <c r="F184" s="3"/>
      <c r="G184" s="3"/>
      <c r="H184" s="18"/>
      <c r="I184" s="3"/>
      <c r="J184" s="3"/>
    </row>
    <row r="185" spans="1:10" s="4" customFormat="1" x14ac:dyDescent="0.25">
      <c r="A185" s="9"/>
      <c r="B185" s="37"/>
      <c r="C185" s="38"/>
      <c r="D185" s="37"/>
      <c r="E185" s="37"/>
      <c r="F185" s="37"/>
      <c r="G185" s="38" t="s">
        <v>44</v>
      </c>
      <c r="H185" s="37" t="s">
        <v>83</v>
      </c>
      <c r="I185" s="39">
        <f>+SUM(G176:G184)</f>
        <v>0</v>
      </c>
      <c r="J185" s="3"/>
    </row>
    <row r="186" spans="1:10" s="4" customFormat="1" x14ac:dyDescent="0.25">
      <c r="A186" s="9"/>
      <c r="B186" s="3"/>
      <c r="C186" s="3"/>
      <c r="D186" s="3"/>
      <c r="E186" s="3"/>
      <c r="F186" s="3"/>
      <c r="G186" s="3"/>
      <c r="H186" s="18"/>
      <c r="I186" s="3"/>
      <c r="J186" s="3"/>
    </row>
    <row r="187" spans="1:10" s="4" customFormat="1" x14ac:dyDescent="0.25">
      <c r="A187" s="52" t="s">
        <v>84</v>
      </c>
      <c r="B187" s="19"/>
      <c r="C187" s="24"/>
      <c r="D187" s="24"/>
      <c r="E187" s="24"/>
      <c r="F187" s="24"/>
      <c r="G187" s="24"/>
      <c r="H187" s="18"/>
      <c r="I187" s="3"/>
      <c r="J187" s="3"/>
    </row>
    <row r="188" spans="1:10" s="4" customFormat="1" x14ac:dyDescent="0.25">
      <c r="A188" s="14" t="s">
        <v>14</v>
      </c>
      <c r="B188" s="25" t="s">
        <v>28</v>
      </c>
      <c r="C188" s="25" t="s">
        <v>29</v>
      </c>
      <c r="D188" s="25" t="s">
        <v>30</v>
      </c>
      <c r="E188" s="25" t="s">
        <v>31</v>
      </c>
      <c r="F188" s="25" t="s">
        <v>32</v>
      </c>
      <c r="G188" s="26" t="s">
        <v>24</v>
      </c>
      <c r="H188" s="18"/>
      <c r="I188" s="3"/>
      <c r="J188" s="3"/>
    </row>
    <row r="189" spans="1:10" s="4" customFormat="1" x14ac:dyDescent="0.25">
      <c r="A189" s="27"/>
      <c r="B189" s="25"/>
      <c r="C189" s="25" t="s">
        <v>65</v>
      </c>
      <c r="D189" s="25"/>
      <c r="E189" s="25"/>
      <c r="F189" s="25"/>
      <c r="G189" s="25"/>
      <c r="H189" s="18"/>
      <c r="I189" s="3"/>
      <c r="J189" s="3"/>
    </row>
    <row r="190" spans="1:10" s="4" customFormat="1" x14ac:dyDescent="0.25">
      <c r="A190" s="43"/>
      <c r="B190" s="55"/>
      <c r="C190" s="20"/>
      <c r="D190" s="29">
        <v>0</v>
      </c>
      <c r="E190" s="56">
        <f>0.05/10</f>
        <v>5.0000000000000001E-3</v>
      </c>
      <c r="F190" s="53"/>
      <c r="G190" s="32">
        <f t="shared" ref="G190:G193" si="14">+C190*E190*D190</f>
        <v>0</v>
      </c>
      <c r="H190" s="18"/>
      <c r="I190" s="3"/>
      <c r="J190" s="3"/>
    </row>
    <row r="191" spans="1:10" s="4" customFormat="1" x14ac:dyDescent="0.25">
      <c r="A191" s="43"/>
      <c r="B191" s="55"/>
      <c r="C191" s="20"/>
      <c r="D191" s="29">
        <v>0</v>
      </c>
      <c r="E191" s="56">
        <f t="shared" ref="E191:E193" si="15">0.05/10</f>
        <v>5.0000000000000001E-3</v>
      </c>
      <c r="F191" s="53"/>
      <c r="G191" s="32">
        <f t="shared" si="14"/>
        <v>0</v>
      </c>
      <c r="H191" s="18"/>
      <c r="I191" s="3"/>
      <c r="J191" s="3"/>
    </row>
    <row r="192" spans="1:10" s="4" customFormat="1" x14ac:dyDescent="0.25">
      <c r="A192" s="43"/>
      <c r="B192" s="55"/>
      <c r="C192" s="20"/>
      <c r="D192" s="29">
        <v>0</v>
      </c>
      <c r="E192" s="56">
        <f t="shared" si="15"/>
        <v>5.0000000000000001E-3</v>
      </c>
      <c r="F192" s="53"/>
      <c r="G192" s="32">
        <f t="shared" si="14"/>
        <v>0</v>
      </c>
      <c r="H192" s="18"/>
      <c r="I192" s="3"/>
      <c r="J192" s="3"/>
    </row>
    <row r="193" spans="1:10" s="4" customFormat="1" x14ac:dyDescent="0.25">
      <c r="A193" s="43"/>
      <c r="B193" s="55"/>
      <c r="C193" s="20"/>
      <c r="D193" s="29">
        <v>0</v>
      </c>
      <c r="E193" s="56">
        <f t="shared" si="15"/>
        <v>5.0000000000000001E-3</v>
      </c>
      <c r="F193" s="53"/>
      <c r="G193" s="32">
        <f t="shared" si="14"/>
        <v>0</v>
      </c>
      <c r="H193" s="18"/>
      <c r="I193" s="3"/>
      <c r="J193" s="3"/>
    </row>
    <row r="194" spans="1:10" s="4" customFormat="1" x14ac:dyDescent="0.25">
      <c r="A194" s="9"/>
      <c r="B194" s="33" t="s">
        <v>39</v>
      </c>
      <c r="C194" s="34"/>
      <c r="D194" s="34"/>
      <c r="E194" s="34"/>
      <c r="F194" s="33"/>
      <c r="G194" s="34"/>
      <c r="H194" s="18"/>
      <c r="I194" s="3"/>
      <c r="J194" s="3"/>
    </row>
    <row r="195" spans="1:10" s="4" customFormat="1" x14ac:dyDescent="0.25">
      <c r="A195" s="9"/>
      <c r="B195" s="31"/>
      <c r="C195" s="3"/>
      <c r="D195" s="36"/>
      <c r="E195" s="3"/>
      <c r="F195" s="3"/>
      <c r="G195" s="3"/>
      <c r="H195" s="18"/>
      <c r="I195" s="3"/>
      <c r="J195" s="3"/>
    </row>
    <row r="196" spans="1:10" s="4" customFormat="1" x14ac:dyDescent="0.25">
      <c r="A196" s="9"/>
      <c r="B196" s="31"/>
      <c r="C196" s="3"/>
      <c r="D196" s="36"/>
      <c r="E196" s="3"/>
      <c r="F196" s="3"/>
      <c r="G196" s="3"/>
      <c r="H196" s="18"/>
      <c r="I196" s="3"/>
      <c r="J196" s="3"/>
    </row>
    <row r="197" spans="1:10" s="4" customFormat="1" x14ac:dyDescent="0.25">
      <c r="A197" s="9"/>
      <c r="B197" s="37"/>
      <c r="C197" s="38"/>
      <c r="D197" s="37"/>
      <c r="E197" s="37"/>
      <c r="F197" s="37"/>
      <c r="G197" s="38" t="s">
        <v>44</v>
      </c>
      <c r="H197" s="37" t="s">
        <v>85</v>
      </c>
      <c r="I197" s="39">
        <f>+SUM(G188:G196)</f>
        <v>0</v>
      </c>
      <c r="J197" s="3"/>
    </row>
    <row r="198" spans="1:10" s="4" customFormat="1" x14ac:dyDescent="0.25">
      <c r="A198" s="9"/>
      <c r="B198" s="3"/>
      <c r="C198" s="3"/>
      <c r="D198" s="3"/>
      <c r="E198" s="3"/>
      <c r="F198" s="3"/>
      <c r="G198" s="3"/>
      <c r="H198" s="18"/>
      <c r="I198" s="3"/>
      <c r="J198" s="3"/>
    </row>
    <row r="199" spans="1:10" s="4" customFormat="1" x14ac:dyDescent="0.25">
      <c r="A199" s="52" t="s">
        <v>86</v>
      </c>
      <c r="B199" s="19"/>
      <c r="C199" s="24"/>
      <c r="D199" s="24"/>
      <c r="E199" s="24"/>
      <c r="F199" s="24"/>
      <c r="G199" s="24"/>
      <c r="H199" s="18"/>
      <c r="I199" s="3"/>
      <c r="J199" s="3"/>
    </row>
    <row r="200" spans="1:10" s="4" customFormat="1" x14ac:dyDescent="0.25">
      <c r="A200" s="14" t="s">
        <v>14</v>
      </c>
      <c r="B200" s="25" t="s">
        <v>28</v>
      </c>
      <c r="C200" s="25" t="s">
        <v>29</v>
      </c>
      <c r="D200" s="25" t="s">
        <v>30</v>
      </c>
      <c r="E200" s="25" t="s">
        <v>31</v>
      </c>
      <c r="F200" s="25" t="s">
        <v>32</v>
      </c>
      <c r="G200" s="26" t="s">
        <v>24</v>
      </c>
      <c r="H200" s="18"/>
      <c r="I200" s="3"/>
      <c r="J200" s="3"/>
    </row>
    <row r="201" spans="1:10" s="4" customFormat="1" x14ac:dyDescent="0.25">
      <c r="A201" s="27"/>
      <c r="B201" s="65" t="s">
        <v>209</v>
      </c>
      <c r="C201" s="25" t="s">
        <v>33</v>
      </c>
      <c r="D201" s="25"/>
      <c r="E201" s="26" t="s">
        <v>87</v>
      </c>
      <c r="F201" s="25"/>
      <c r="G201" s="25"/>
      <c r="H201" s="18"/>
      <c r="I201" s="3"/>
      <c r="J201" s="3"/>
    </row>
    <row r="202" spans="1:10" s="4" customFormat="1" x14ac:dyDescent="0.25">
      <c r="A202" s="43"/>
      <c r="B202" s="55"/>
      <c r="C202" s="20"/>
      <c r="D202" s="29">
        <v>0</v>
      </c>
      <c r="E202" s="30">
        <v>4</v>
      </c>
      <c r="F202" s="53"/>
      <c r="G202" s="32">
        <f t="shared" ref="G202:G203" si="16">+C202*E202*D202</f>
        <v>0</v>
      </c>
      <c r="H202" s="18"/>
      <c r="I202" s="3"/>
      <c r="J202" s="3"/>
    </row>
    <row r="203" spans="1:10" s="4" customFormat="1" x14ac:dyDescent="0.25">
      <c r="A203" s="43"/>
      <c r="B203" s="55"/>
      <c r="C203" s="20"/>
      <c r="D203" s="29">
        <v>0</v>
      </c>
      <c r="E203" s="30">
        <v>4</v>
      </c>
      <c r="F203" s="53"/>
      <c r="G203" s="32">
        <f t="shared" si="16"/>
        <v>0</v>
      </c>
      <c r="H203" s="18"/>
      <c r="I203" s="3"/>
      <c r="J203" s="3"/>
    </row>
    <row r="204" spans="1:10" s="4" customFormat="1" x14ac:dyDescent="0.25">
      <c r="A204" s="9"/>
      <c r="B204" s="33" t="s">
        <v>39</v>
      </c>
      <c r="C204" s="34"/>
      <c r="D204" s="34"/>
      <c r="E204" s="34"/>
      <c r="F204" s="33"/>
      <c r="G204" s="34"/>
      <c r="H204" s="18"/>
      <c r="I204" s="3"/>
      <c r="J204" s="3"/>
    </row>
    <row r="205" spans="1:10" s="4" customFormat="1" x14ac:dyDescent="0.25">
      <c r="A205" s="9"/>
      <c r="B205" s="31"/>
      <c r="C205" s="3"/>
      <c r="D205" s="36"/>
      <c r="E205" s="3"/>
      <c r="F205" s="3"/>
      <c r="G205" s="3"/>
      <c r="H205" s="18"/>
      <c r="I205" s="3"/>
      <c r="J205" s="3"/>
    </row>
    <row r="206" spans="1:10" s="4" customFormat="1" x14ac:dyDescent="0.25">
      <c r="A206" s="9"/>
      <c r="B206" s="31"/>
      <c r="C206" s="3"/>
      <c r="D206" s="36"/>
      <c r="E206" s="3"/>
      <c r="F206" s="3"/>
      <c r="G206" s="3"/>
      <c r="H206" s="18"/>
      <c r="I206" s="3"/>
      <c r="J206" s="3"/>
    </row>
    <row r="207" spans="1:10" s="4" customFormat="1" x14ac:dyDescent="0.25">
      <c r="A207" s="9"/>
      <c r="B207" s="37"/>
      <c r="C207" s="38"/>
      <c r="D207" s="37"/>
      <c r="E207" s="37"/>
      <c r="F207" s="37"/>
      <c r="G207" s="38" t="s">
        <v>44</v>
      </c>
      <c r="H207" s="37" t="s">
        <v>88</v>
      </c>
      <c r="I207" s="39">
        <f>+SUM(G200:G206)</f>
        <v>0</v>
      </c>
      <c r="J207" s="3"/>
    </row>
    <row r="208" spans="1:10" s="4" customFormat="1" x14ac:dyDescent="0.25">
      <c r="A208" s="9"/>
      <c r="B208" s="3"/>
      <c r="C208" s="3"/>
      <c r="D208" s="3"/>
      <c r="E208" s="3"/>
      <c r="F208" s="3"/>
      <c r="G208" s="3"/>
      <c r="H208" s="18"/>
      <c r="I208" s="3"/>
      <c r="J208" s="3"/>
    </row>
    <row r="209" spans="1:10" s="4" customFormat="1" x14ac:dyDescent="0.25">
      <c r="A209" s="1" t="s">
        <v>89</v>
      </c>
      <c r="B209" s="24"/>
      <c r="C209" s="24"/>
      <c r="D209" s="24"/>
      <c r="E209" s="24"/>
      <c r="F209" s="24"/>
      <c r="G209" s="24"/>
      <c r="H209" s="18"/>
      <c r="I209" s="3"/>
      <c r="J209" s="3"/>
    </row>
    <row r="210" spans="1:10" s="4" customFormat="1" x14ac:dyDescent="0.25">
      <c r="A210" s="14" t="s">
        <v>14</v>
      </c>
      <c r="B210" s="25" t="s">
        <v>28</v>
      </c>
      <c r="C210" s="26" t="s">
        <v>29</v>
      </c>
      <c r="D210" s="25" t="s">
        <v>30</v>
      </c>
      <c r="E210" s="25" t="s">
        <v>31</v>
      </c>
      <c r="F210" s="25" t="s">
        <v>32</v>
      </c>
      <c r="G210" s="26" t="s">
        <v>24</v>
      </c>
      <c r="H210" s="18"/>
      <c r="I210" s="3"/>
      <c r="J210" s="3"/>
    </row>
    <row r="211" spans="1:10" s="4" customFormat="1" x14ac:dyDescent="0.25">
      <c r="A211" s="27"/>
      <c r="B211" s="25"/>
      <c r="C211" s="26" t="s">
        <v>90</v>
      </c>
      <c r="D211" s="25"/>
      <c r="E211" s="25"/>
      <c r="F211" s="25"/>
      <c r="G211" s="25"/>
      <c r="H211" s="18"/>
      <c r="I211" s="3"/>
      <c r="J211" s="3"/>
    </row>
    <row r="212" spans="1:10" s="4" customFormat="1" x14ac:dyDescent="0.25">
      <c r="A212" s="9"/>
      <c r="B212" s="33" t="s">
        <v>91</v>
      </c>
      <c r="C212" s="34"/>
      <c r="D212" s="34"/>
      <c r="E212" s="34"/>
      <c r="F212" s="33"/>
      <c r="G212" s="34"/>
      <c r="H212" s="18"/>
      <c r="I212" s="3"/>
      <c r="J212" s="3"/>
    </row>
    <row r="213" spans="1:10" s="4" customFormat="1" x14ac:dyDescent="0.25">
      <c r="A213" s="43"/>
      <c r="B213" s="55"/>
      <c r="C213" s="20"/>
      <c r="D213" s="29">
        <v>0</v>
      </c>
      <c r="E213" s="30">
        <v>0.25</v>
      </c>
      <c r="F213" s="53"/>
      <c r="G213" s="32">
        <f>+C213*E213*D213</f>
        <v>0</v>
      </c>
      <c r="H213" s="18"/>
      <c r="I213" s="3"/>
      <c r="J213" s="3"/>
    </row>
    <row r="214" spans="1:10" s="4" customFormat="1" x14ac:dyDescent="0.25">
      <c r="A214" s="43"/>
      <c r="B214" s="55"/>
      <c r="C214" s="20"/>
      <c r="D214" s="29">
        <v>0</v>
      </c>
      <c r="E214" s="30">
        <v>0.25</v>
      </c>
      <c r="F214" s="53"/>
      <c r="G214" s="32">
        <f>+C214*E214*D214</f>
        <v>0</v>
      </c>
      <c r="H214" s="18"/>
      <c r="I214" s="3"/>
      <c r="J214" s="3"/>
    </row>
    <row r="215" spans="1:10" s="4" customFormat="1" x14ac:dyDescent="0.25">
      <c r="A215" s="9"/>
      <c r="B215" s="33" t="s">
        <v>92</v>
      </c>
      <c r="C215" s="34"/>
      <c r="D215" s="34"/>
      <c r="E215" s="34"/>
      <c r="F215" s="33"/>
      <c r="G215" s="34"/>
      <c r="H215" s="18"/>
      <c r="I215" s="3"/>
      <c r="J215" s="3"/>
    </row>
    <row r="216" spans="1:10" s="4" customFormat="1" x14ac:dyDescent="0.25">
      <c r="A216" s="43"/>
      <c r="B216" s="55"/>
      <c r="C216" s="20"/>
      <c r="D216" s="29">
        <v>0</v>
      </c>
      <c r="E216" s="30">
        <v>0.5</v>
      </c>
      <c r="F216" s="53"/>
      <c r="G216" s="32">
        <f t="shared" ref="G216:G217" si="17">+C216*E216*D216</f>
        <v>0</v>
      </c>
      <c r="H216" s="18"/>
      <c r="I216" s="3"/>
      <c r="J216" s="3"/>
    </row>
    <row r="217" spans="1:10" s="4" customFormat="1" x14ac:dyDescent="0.25">
      <c r="A217" s="43"/>
      <c r="B217" s="55"/>
      <c r="C217" s="20"/>
      <c r="D217" s="29">
        <v>0</v>
      </c>
      <c r="E217" s="30">
        <v>0.5</v>
      </c>
      <c r="F217" s="53"/>
      <c r="G217" s="32">
        <f t="shared" si="17"/>
        <v>0</v>
      </c>
      <c r="H217" s="18"/>
      <c r="I217" s="3"/>
      <c r="J217" s="3"/>
    </row>
    <row r="218" spans="1:10" s="4" customFormat="1" x14ac:dyDescent="0.25">
      <c r="A218" s="9"/>
      <c r="B218" s="33" t="s">
        <v>39</v>
      </c>
      <c r="C218" s="34"/>
      <c r="D218" s="34"/>
      <c r="E218" s="34"/>
      <c r="F218" s="33"/>
      <c r="G218" s="34"/>
      <c r="H218" s="18"/>
      <c r="I218" s="3"/>
      <c r="J218" s="3"/>
    </row>
    <row r="219" spans="1:10" s="4" customFormat="1" x14ac:dyDescent="0.25">
      <c r="A219" s="9"/>
      <c r="B219" s="31"/>
      <c r="C219" s="3"/>
      <c r="D219" s="36"/>
      <c r="E219" s="3"/>
      <c r="F219" s="3"/>
      <c r="G219" s="3"/>
      <c r="H219" s="18"/>
      <c r="I219" s="3"/>
      <c r="J219" s="3"/>
    </row>
    <row r="220" spans="1:10" s="4" customFormat="1" x14ac:dyDescent="0.25">
      <c r="A220" s="9"/>
      <c r="B220" s="31"/>
      <c r="C220" s="3"/>
      <c r="D220" s="36"/>
      <c r="E220" s="3"/>
      <c r="F220" s="3"/>
      <c r="G220" s="3"/>
      <c r="H220" s="18"/>
      <c r="I220" s="3"/>
      <c r="J220" s="3"/>
    </row>
    <row r="221" spans="1:10" s="4" customFormat="1" x14ac:dyDescent="0.25">
      <c r="A221" s="9"/>
      <c r="B221" s="37"/>
      <c r="C221" s="38"/>
      <c r="D221" s="37"/>
      <c r="E221" s="37"/>
      <c r="F221" s="37"/>
      <c r="G221" s="38" t="s">
        <v>44</v>
      </c>
      <c r="H221" s="37" t="s">
        <v>93</v>
      </c>
      <c r="I221" s="39">
        <f>+SUM(G210:G220)</f>
        <v>0</v>
      </c>
      <c r="J221" s="3"/>
    </row>
    <row r="222" spans="1:10" s="4" customFormat="1" x14ac:dyDescent="0.25">
      <c r="A222" s="9"/>
      <c r="B222" s="3"/>
      <c r="C222" s="3"/>
      <c r="D222" s="3"/>
      <c r="E222" s="3"/>
      <c r="F222" s="3"/>
      <c r="G222" s="3"/>
      <c r="H222" s="18"/>
      <c r="I222" s="3"/>
      <c r="J222" s="3"/>
    </row>
    <row r="223" spans="1:10" s="4" customFormat="1" x14ac:dyDescent="0.25">
      <c r="A223" s="1" t="s">
        <v>94</v>
      </c>
      <c r="B223" s="24"/>
      <c r="C223" s="24"/>
      <c r="D223" s="24"/>
      <c r="E223" s="24"/>
      <c r="F223" s="24"/>
      <c r="G223" s="24"/>
      <c r="H223" s="18"/>
      <c r="I223" s="3"/>
      <c r="J223" s="3"/>
    </row>
    <row r="224" spans="1:10" s="4" customFormat="1" x14ac:dyDescent="0.25">
      <c r="A224" s="14" t="s">
        <v>14</v>
      </c>
      <c r="B224" s="25" t="s">
        <v>28</v>
      </c>
      <c r="C224" s="25" t="s">
        <v>29</v>
      </c>
      <c r="D224" s="25" t="s">
        <v>30</v>
      </c>
      <c r="E224" s="25" t="s">
        <v>31</v>
      </c>
      <c r="F224" s="25" t="s">
        <v>32</v>
      </c>
      <c r="G224" s="26" t="s">
        <v>24</v>
      </c>
      <c r="H224" s="18"/>
      <c r="I224" s="3"/>
      <c r="J224" s="3"/>
    </row>
    <row r="225" spans="1:10" s="4" customFormat="1" x14ac:dyDescent="0.25">
      <c r="A225" s="27"/>
      <c r="B225" s="25"/>
      <c r="C225" s="25"/>
      <c r="D225" s="25"/>
      <c r="E225" s="25"/>
      <c r="F225" s="25"/>
      <c r="G225" s="25"/>
      <c r="H225" s="18"/>
      <c r="I225" s="3"/>
      <c r="J225" s="3"/>
    </row>
    <row r="226" spans="1:10" s="4" customFormat="1" x14ac:dyDescent="0.25">
      <c r="A226" s="9"/>
      <c r="B226" s="33" t="s">
        <v>95</v>
      </c>
      <c r="C226" s="25" t="s">
        <v>33</v>
      </c>
      <c r="D226" s="34"/>
      <c r="E226" s="34"/>
      <c r="F226" s="33"/>
      <c r="G226" s="34"/>
      <c r="H226" s="18"/>
      <c r="I226" s="3"/>
      <c r="J226" s="3"/>
    </row>
    <row r="227" spans="1:10" s="4" customFormat="1" x14ac:dyDescent="0.25">
      <c r="A227" s="43"/>
      <c r="B227" s="55"/>
      <c r="C227" s="20"/>
      <c r="D227" s="29">
        <v>0</v>
      </c>
      <c r="E227" s="30">
        <v>0.9</v>
      </c>
      <c r="F227" s="53"/>
      <c r="G227" s="32">
        <f t="shared" ref="G227" si="18">+C227*E227*D227</f>
        <v>0</v>
      </c>
      <c r="H227" s="18"/>
      <c r="I227" s="3"/>
      <c r="J227" s="3"/>
    </row>
    <row r="228" spans="1:10" s="4" customFormat="1" x14ac:dyDescent="0.25">
      <c r="A228" s="9"/>
      <c r="B228" s="33" t="s">
        <v>96</v>
      </c>
      <c r="C228" s="25" t="s">
        <v>74</v>
      </c>
      <c r="D228" s="34"/>
      <c r="E228" s="34"/>
      <c r="F228" s="33"/>
      <c r="G228" s="34"/>
      <c r="H228" s="18"/>
      <c r="I228" s="3"/>
      <c r="J228" s="3"/>
    </row>
    <row r="229" spans="1:10" s="4" customFormat="1" x14ac:dyDescent="0.25">
      <c r="A229" s="43"/>
      <c r="B229" s="55"/>
      <c r="C229" s="20"/>
      <c r="D229" s="29">
        <v>0</v>
      </c>
      <c r="E229" s="30">
        <v>0.5</v>
      </c>
      <c r="F229" s="53"/>
      <c r="G229" s="32">
        <f t="shared" ref="G229:G231" si="19">+C229*E229*D229</f>
        <v>0</v>
      </c>
      <c r="H229" s="18"/>
      <c r="I229" s="3"/>
      <c r="J229" s="3"/>
    </row>
    <row r="230" spans="1:10" s="4" customFormat="1" x14ac:dyDescent="0.25">
      <c r="A230" s="43"/>
      <c r="B230" s="55"/>
      <c r="C230" s="20"/>
      <c r="D230" s="29">
        <v>0</v>
      </c>
      <c r="E230" s="30">
        <v>0.25</v>
      </c>
      <c r="F230" s="53"/>
      <c r="G230" s="32">
        <f t="shared" si="19"/>
        <v>0</v>
      </c>
      <c r="H230" s="18"/>
      <c r="I230" s="3"/>
      <c r="J230" s="3"/>
    </row>
    <row r="231" spans="1:10" s="4" customFormat="1" x14ac:dyDescent="0.25">
      <c r="A231" s="43"/>
      <c r="B231" s="55"/>
      <c r="C231" s="20"/>
      <c r="D231" s="29">
        <v>0</v>
      </c>
      <c r="E231" s="30">
        <v>0.1</v>
      </c>
      <c r="F231" s="53"/>
      <c r="G231" s="32">
        <f t="shared" si="19"/>
        <v>0</v>
      </c>
      <c r="H231" s="18"/>
      <c r="I231" s="3"/>
      <c r="J231" s="3"/>
    </row>
    <row r="232" spans="1:10" s="4" customFormat="1" x14ac:dyDescent="0.25">
      <c r="A232" s="9"/>
      <c r="B232" s="33" t="s">
        <v>97</v>
      </c>
      <c r="C232" s="25" t="s">
        <v>65</v>
      </c>
      <c r="D232" s="34"/>
      <c r="E232" s="34"/>
      <c r="F232" s="33"/>
      <c r="G232" s="34"/>
      <c r="H232" s="18"/>
      <c r="I232" s="3"/>
      <c r="J232" s="3"/>
    </row>
    <row r="233" spans="1:10" s="4" customFormat="1" x14ac:dyDescent="0.25">
      <c r="A233" s="43"/>
      <c r="B233" s="55"/>
      <c r="C233" s="20"/>
      <c r="D233" s="29">
        <v>0</v>
      </c>
      <c r="E233" s="30">
        <v>5.0000000000000001E-3</v>
      </c>
      <c r="F233" s="53"/>
      <c r="G233" s="32">
        <f t="shared" ref="G233:G234" si="20">+C233*E233*D233</f>
        <v>0</v>
      </c>
      <c r="H233" s="18"/>
      <c r="I233" s="3"/>
      <c r="J233" s="3"/>
    </row>
    <row r="234" spans="1:10" s="4" customFormat="1" x14ac:dyDescent="0.25">
      <c r="A234" s="43"/>
      <c r="B234" s="55"/>
      <c r="C234" s="20"/>
      <c r="D234" s="29">
        <v>0</v>
      </c>
      <c r="E234" s="30">
        <v>5.0000000000000001E-3</v>
      </c>
      <c r="F234" s="53"/>
      <c r="G234" s="32">
        <f t="shared" si="20"/>
        <v>0</v>
      </c>
      <c r="H234" s="18"/>
      <c r="I234" s="3"/>
      <c r="J234" s="3"/>
    </row>
    <row r="235" spans="1:10" s="4" customFormat="1" x14ac:dyDescent="0.25">
      <c r="A235" s="9"/>
      <c r="B235" s="33" t="s">
        <v>39</v>
      </c>
      <c r="C235" s="34"/>
      <c r="D235" s="34"/>
      <c r="E235" s="34"/>
      <c r="F235" s="33"/>
      <c r="G235" s="34"/>
      <c r="H235" s="18"/>
      <c r="I235" s="3"/>
      <c r="J235" s="3"/>
    </row>
    <row r="236" spans="1:10" s="4" customFormat="1" x14ac:dyDescent="0.25">
      <c r="A236" s="9"/>
      <c r="B236" s="31"/>
      <c r="C236" s="3"/>
      <c r="D236" s="36"/>
      <c r="E236" s="3"/>
      <c r="F236" s="3"/>
      <c r="G236" s="3"/>
      <c r="H236" s="18"/>
      <c r="I236" s="3"/>
      <c r="J236" s="3"/>
    </row>
    <row r="237" spans="1:10" s="4" customFormat="1" x14ac:dyDescent="0.25">
      <c r="A237" s="9"/>
      <c r="B237" s="31"/>
      <c r="C237" s="3"/>
      <c r="D237" s="36"/>
      <c r="E237" s="3"/>
      <c r="F237" s="3"/>
      <c r="G237" s="3"/>
      <c r="H237" s="18"/>
      <c r="I237" s="3"/>
      <c r="J237" s="3"/>
    </row>
    <row r="238" spans="1:10" s="4" customFormat="1" x14ac:dyDescent="0.25">
      <c r="A238" s="9"/>
      <c r="B238" s="37"/>
      <c r="C238" s="38"/>
      <c r="D238" s="37"/>
      <c r="E238" s="37"/>
      <c r="F238" s="37"/>
      <c r="G238" s="38" t="s">
        <v>44</v>
      </c>
      <c r="H238" s="37" t="s">
        <v>98</v>
      </c>
      <c r="I238" s="39">
        <f>+SUM(G224:G237)</f>
        <v>0</v>
      </c>
      <c r="J238" s="3"/>
    </row>
    <row r="239" spans="1:10" s="4" customFormat="1" x14ac:dyDescent="0.25">
      <c r="A239" s="9"/>
      <c r="B239" s="3"/>
      <c r="C239" s="3"/>
      <c r="D239" s="3"/>
      <c r="E239" s="3"/>
      <c r="F239" s="3"/>
      <c r="G239" s="3"/>
      <c r="H239" s="18"/>
      <c r="I239" s="3"/>
      <c r="J239" s="3"/>
    </row>
    <row r="240" spans="1:10" s="4" customFormat="1" x14ac:dyDescent="0.25">
      <c r="A240" s="52" t="s">
        <v>99</v>
      </c>
      <c r="B240" s="19"/>
      <c r="C240" s="24"/>
      <c r="D240" s="24"/>
      <c r="E240" s="24"/>
      <c r="F240" s="24"/>
      <c r="G240" s="24"/>
      <c r="H240" s="18"/>
      <c r="I240" s="3"/>
      <c r="J240" s="3"/>
    </row>
    <row r="241" spans="1:10" s="4" customFormat="1" x14ac:dyDescent="0.25">
      <c r="A241" s="14" t="s">
        <v>14</v>
      </c>
      <c r="B241" s="25" t="s">
        <v>28</v>
      </c>
      <c r="C241" s="25" t="s">
        <v>29</v>
      </c>
      <c r="D241" s="25" t="s">
        <v>30</v>
      </c>
      <c r="E241" s="25" t="s">
        <v>31</v>
      </c>
      <c r="F241" s="25" t="s">
        <v>32</v>
      </c>
      <c r="G241" s="26" t="s">
        <v>24</v>
      </c>
      <c r="H241" s="18"/>
      <c r="I241" s="3"/>
      <c r="J241" s="3"/>
    </row>
    <row r="242" spans="1:10" s="4" customFormat="1" x14ac:dyDescent="0.25">
      <c r="A242" s="27"/>
      <c r="B242" s="65" t="s">
        <v>209</v>
      </c>
      <c r="C242" s="25" t="s">
        <v>33</v>
      </c>
      <c r="D242" s="25"/>
      <c r="E242" s="25"/>
      <c r="F242" s="25"/>
      <c r="G242" s="25"/>
      <c r="H242" s="18"/>
      <c r="I242" s="3"/>
      <c r="J242" s="3"/>
    </row>
    <row r="243" spans="1:10" s="4" customFormat="1" x14ac:dyDescent="0.25">
      <c r="A243" s="43"/>
      <c r="B243" s="55"/>
      <c r="C243" s="20"/>
      <c r="D243" s="29">
        <v>0</v>
      </c>
      <c r="E243" s="30">
        <v>9.9999999999999995E-7</v>
      </c>
      <c r="F243" s="53"/>
      <c r="G243" s="32">
        <f t="shared" ref="G243:G247" si="21">+C243*E243*D243</f>
        <v>0</v>
      </c>
      <c r="H243" s="18"/>
      <c r="I243" s="3"/>
      <c r="J243" s="3"/>
    </row>
    <row r="244" spans="1:10" s="4" customFormat="1" x14ac:dyDescent="0.25">
      <c r="A244" s="43"/>
      <c r="B244" s="55"/>
      <c r="C244" s="20"/>
      <c r="D244" s="29">
        <v>0</v>
      </c>
      <c r="E244" s="30">
        <v>9.9999999999999995E-7</v>
      </c>
      <c r="F244" s="53"/>
      <c r="G244" s="32">
        <f t="shared" si="21"/>
        <v>0</v>
      </c>
      <c r="H244" s="18"/>
      <c r="I244" s="3"/>
      <c r="J244" s="3"/>
    </row>
    <row r="245" spans="1:10" s="4" customFormat="1" x14ac:dyDescent="0.25">
      <c r="A245" s="43"/>
      <c r="B245" s="55"/>
      <c r="C245" s="20"/>
      <c r="D245" s="29">
        <v>0</v>
      </c>
      <c r="E245" s="30">
        <v>9.9999999999999995E-7</v>
      </c>
      <c r="F245" s="53"/>
      <c r="G245" s="32">
        <f t="shared" si="21"/>
        <v>0</v>
      </c>
      <c r="H245" s="18"/>
      <c r="I245" s="3"/>
      <c r="J245" s="3"/>
    </row>
    <row r="246" spans="1:10" s="4" customFormat="1" x14ac:dyDescent="0.25">
      <c r="A246" s="43"/>
      <c r="B246" s="55"/>
      <c r="C246" s="20"/>
      <c r="D246" s="29">
        <v>0</v>
      </c>
      <c r="E246" s="30">
        <v>9.9999999999999995E-7</v>
      </c>
      <c r="F246" s="53"/>
      <c r="G246" s="32">
        <f t="shared" si="21"/>
        <v>0</v>
      </c>
      <c r="H246" s="18"/>
      <c r="I246" s="3"/>
      <c r="J246" s="3"/>
    </row>
    <row r="247" spans="1:10" s="4" customFormat="1" x14ac:dyDescent="0.25">
      <c r="A247" s="43"/>
      <c r="B247" s="55"/>
      <c r="C247" s="20"/>
      <c r="D247" s="29">
        <v>0</v>
      </c>
      <c r="E247" s="30">
        <v>9.9999999999999995E-7</v>
      </c>
      <c r="F247" s="53"/>
      <c r="G247" s="32">
        <f t="shared" si="21"/>
        <v>0</v>
      </c>
      <c r="H247" s="18"/>
      <c r="I247" s="3"/>
      <c r="J247" s="3"/>
    </row>
    <row r="248" spans="1:10" s="4" customFormat="1" x14ac:dyDescent="0.25">
      <c r="A248" s="9"/>
      <c r="B248" s="33" t="s">
        <v>39</v>
      </c>
      <c r="C248" s="34"/>
      <c r="D248" s="34"/>
      <c r="E248" s="34"/>
      <c r="F248" s="33"/>
      <c r="G248" s="34"/>
      <c r="H248" s="18"/>
      <c r="I248" s="3"/>
      <c r="J248" s="3"/>
    </row>
    <row r="249" spans="1:10" s="4" customFormat="1" x14ac:dyDescent="0.25">
      <c r="A249" s="9"/>
      <c r="B249" s="31"/>
      <c r="C249" s="3"/>
      <c r="D249" s="36"/>
      <c r="E249" s="3"/>
      <c r="F249" s="3"/>
      <c r="G249" s="3"/>
      <c r="H249" s="18"/>
      <c r="I249" s="3"/>
      <c r="J249" s="3"/>
    </row>
    <row r="250" spans="1:10" s="4" customFormat="1" x14ac:dyDescent="0.25">
      <c r="A250" s="9"/>
      <c r="B250" s="31"/>
      <c r="C250" s="3"/>
      <c r="D250" s="36"/>
      <c r="E250" s="3"/>
      <c r="F250" s="3"/>
      <c r="G250" s="3"/>
      <c r="H250" s="18"/>
      <c r="I250" s="3"/>
      <c r="J250" s="3"/>
    </row>
    <row r="251" spans="1:10" s="4" customFormat="1" x14ac:dyDescent="0.25">
      <c r="A251" s="9"/>
      <c r="B251" s="37"/>
      <c r="C251" s="38"/>
      <c r="D251" s="37"/>
      <c r="E251" s="37"/>
      <c r="F251" s="37"/>
      <c r="G251" s="38" t="s">
        <v>44</v>
      </c>
      <c r="H251" s="37" t="s">
        <v>100</v>
      </c>
      <c r="I251" s="39">
        <f>IF(SUM(G241:G250)&gt;1,1,SUM(G241:G250))</f>
        <v>0</v>
      </c>
      <c r="J251" s="3"/>
    </row>
    <row r="252" spans="1:10" s="4" customFormat="1" x14ac:dyDescent="0.25">
      <c r="A252" s="23" t="s">
        <v>79</v>
      </c>
      <c r="B252" s="15"/>
      <c r="C252" s="16"/>
      <c r="D252" s="16"/>
      <c r="E252" s="16"/>
      <c r="F252" s="16"/>
      <c r="G252" s="16"/>
      <c r="H252" s="15" t="s">
        <v>101</v>
      </c>
      <c r="I252" s="16"/>
      <c r="J252" s="57">
        <f>+SUM(I161:I251)</f>
        <v>0</v>
      </c>
    </row>
    <row r="253" spans="1:10" s="4" customFormat="1" x14ac:dyDescent="0.25">
      <c r="A253" s="9"/>
      <c r="B253" s="3"/>
      <c r="C253" s="3"/>
      <c r="D253" s="3"/>
      <c r="E253" s="3"/>
      <c r="F253" s="3"/>
      <c r="G253" s="3"/>
      <c r="H253" s="18"/>
      <c r="I253" s="3"/>
      <c r="J253" s="3"/>
    </row>
    <row r="254" spans="1:10" s="4" customFormat="1" x14ac:dyDescent="0.25">
      <c r="A254" s="23" t="s">
        <v>102</v>
      </c>
      <c r="B254" s="15"/>
      <c r="C254" s="16"/>
      <c r="D254" s="16"/>
      <c r="E254" s="16"/>
      <c r="F254" s="16"/>
      <c r="G254" s="16"/>
      <c r="H254" s="16"/>
      <c r="I254" s="16"/>
      <c r="J254" s="3"/>
    </row>
    <row r="255" spans="1:10" s="4" customFormat="1" x14ac:dyDescent="0.25">
      <c r="A255" s="1" t="s">
        <v>103</v>
      </c>
      <c r="B255" s="24"/>
      <c r="C255" s="24"/>
      <c r="D255" s="19"/>
      <c r="E255" s="19"/>
      <c r="F255" s="24"/>
      <c r="G255" s="24"/>
      <c r="H255" s="18"/>
      <c r="I255" s="3"/>
      <c r="J255" s="3"/>
    </row>
    <row r="256" spans="1:10" s="4" customFormat="1" x14ac:dyDescent="0.25">
      <c r="A256" s="14" t="s">
        <v>14</v>
      </c>
      <c r="B256" s="25" t="s">
        <v>28</v>
      </c>
      <c r="C256" s="25" t="s">
        <v>29</v>
      </c>
      <c r="D256" s="25" t="s">
        <v>30</v>
      </c>
      <c r="E256" s="25" t="s">
        <v>31</v>
      </c>
      <c r="F256" s="25" t="s">
        <v>32</v>
      </c>
      <c r="G256" s="26" t="s">
        <v>24</v>
      </c>
      <c r="H256" s="18"/>
      <c r="I256" s="3"/>
      <c r="J256" s="3"/>
    </row>
    <row r="257" spans="1:10" s="4" customFormat="1" x14ac:dyDescent="0.25">
      <c r="A257" s="27"/>
      <c r="B257" s="65" t="s">
        <v>209</v>
      </c>
      <c r="C257" s="25" t="s">
        <v>33</v>
      </c>
      <c r="D257" s="25"/>
      <c r="E257" s="26" t="s">
        <v>104</v>
      </c>
      <c r="F257" s="25"/>
      <c r="G257" s="25"/>
      <c r="H257" s="18"/>
      <c r="I257" s="3"/>
      <c r="J257" s="3"/>
    </row>
    <row r="258" spans="1:10" s="4" customFormat="1" x14ac:dyDescent="0.25">
      <c r="A258" s="9"/>
      <c r="B258" s="33" t="s">
        <v>105</v>
      </c>
      <c r="C258" s="34"/>
      <c r="D258" s="34"/>
      <c r="E258" s="34"/>
      <c r="F258" s="33"/>
      <c r="G258" s="34"/>
      <c r="H258" s="18"/>
      <c r="I258" s="3"/>
      <c r="J258" s="3"/>
    </row>
    <row r="259" spans="1:10" s="4" customFormat="1" x14ac:dyDescent="0.25">
      <c r="A259" s="43"/>
      <c r="B259" s="55"/>
      <c r="C259" s="20"/>
      <c r="D259" s="29">
        <v>0</v>
      </c>
      <c r="E259" s="30">
        <v>4</v>
      </c>
      <c r="F259" s="53"/>
      <c r="G259" s="32">
        <f>+C259*E259*D259</f>
        <v>0</v>
      </c>
      <c r="H259" s="18"/>
      <c r="I259" s="3"/>
      <c r="J259" s="3"/>
    </row>
    <row r="260" spans="1:10" s="4" customFormat="1" x14ac:dyDescent="0.25">
      <c r="A260" s="43"/>
      <c r="B260" s="55"/>
      <c r="C260" s="20"/>
      <c r="D260" s="29">
        <v>0</v>
      </c>
      <c r="E260" s="30">
        <v>1</v>
      </c>
      <c r="F260" s="53"/>
      <c r="G260" s="32">
        <f>+C260*E260*D260</f>
        <v>0</v>
      </c>
      <c r="H260" s="18"/>
      <c r="I260" s="3"/>
      <c r="J260" s="3"/>
    </row>
    <row r="261" spans="1:10" s="4" customFormat="1" x14ac:dyDescent="0.25">
      <c r="A261" s="9"/>
      <c r="B261" s="33" t="s">
        <v>106</v>
      </c>
      <c r="C261" s="34"/>
      <c r="D261" s="34"/>
      <c r="E261" s="34"/>
      <c r="F261" s="33"/>
      <c r="G261" s="34"/>
      <c r="H261" s="18"/>
      <c r="I261" s="3"/>
      <c r="J261" s="3"/>
    </row>
    <row r="262" spans="1:10" s="4" customFormat="1" x14ac:dyDescent="0.25">
      <c r="A262" s="43"/>
      <c r="B262" s="55"/>
      <c r="C262" s="20"/>
      <c r="D262" s="29">
        <v>0</v>
      </c>
      <c r="E262" s="30">
        <v>1.5</v>
      </c>
      <c r="F262" s="53"/>
      <c r="G262" s="32">
        <f t="shared" ref="G262:G263" si="22">+C262*E262*D262</f>
        <v>0</v>
      </c>
      <c r="H262" s="18"/>
      <c r="I262" s="3"/>
      <c r="J262" s="3"/>
    </row>
    <row r="263" spans="1:10" s="4" customFormat="1" x14ac:dyDescent="0.25">
      <c r="A263" s="43"/>
      <c r="B263" s="55"/>
      <c r="C263" s="20"/>
      <c r="D263" s="29">
        <v>0</v>
      </c>
      <c r="E263" s="30">
        <v>0.5</v>
      </c>
      <c r="F263" s="53"/>
      <c r="G263" s="32">
        <f t="shared" si="22"/>
        <v>0</v>
      </c>
      <c r="H263" s="18"/>
      <c r="I263" s="3"/>
      <c r="J263" s="3"/>
    </row>
    <row r="264" spans="1:10" s="4" customFormat="1" x14ac:dyDescent="0.25">
      <c r="A264" s="9"/>
      <c r="B264" s="33" t="s">
        <v>39</v>
      </c>
      <c r="C264" s="34"/>
      <c r="D264" s="34"/>
      <c r="E264" s="34"/>
      <c r="F264" s="33"/>
      <c r="G264" s="34"/>
      <c r="H264" s="18"/>
      <c r="I264" s="3"/>
      <c r="J264" s="3"/>
    </row>
    <row r="265" spans="1:10" s="4" customFormat="1" x14ac:dyDescent="0.25">
      <c r="A265" s="9"/>
      <c r="B265" s="31"/>
      <c r="C265" s="3"/>
      <c r="D265" s="36"/>
      <c r="E265" s="3"/>
      <c r="F265" s="3"/>
      <c r="G265" s="3"/>
      <c r="H265" s="18"/>
      <c r="I265" s="3"/>
      <c r="J265" s="3"/>
    </row>
    <row r="266" spans="1:10" s="4" customFormat="1" x14ac:dyDescent="0.25">
      <c r="A266" s="9"/>
      <c r="B266" s="31"/>
      <c r="C266" s="3"/>
      <c r="D266" s="36"/>
      <c r="E266" s="3"/>
      <c r="F266" s="3"/>
      <c r="G266" s="3"/>
      <c r="H266" s="18"/>
      <c r="I266" s="3"/>
      <c r="J266" s="3"/>
    </row>
    <row r="267" spans="1:10" s="4" customFormat="1" x14ac:dyDescent="0.25">
      <c r="A267" s="9"/>
      <c r="B267" s="37"/>
      <c r="C267" s="38"/>
      <c r="D267" s="37"/>
      <c r="E267" s="37"/>
      <c r="F267" s="37"/>
      <c r="G267" s="38" t="s">
        <v>44</v>
      </c>
      <c r="H267" s="37" t="s">
        <v>107</v>
      </c>
      <c r="I267" s="39">
        <f>+SUM(G256:G266)</f>
        <v>0</v>
      </c>
      <c r="J267" s="3"/>
    </row>
    <row r="268" spans="1:10" s="4" customFormat="1" x14ac:dyDescent="0.25">
      <c r="A268" s="9"/>
      <c r="B268" s="3"/>
      <c r="C268" s="3"/>
      <c r="D268" s="3"/>
      <c r="E268" s="3"/>
      <c r="F268" s="3"/>
      <c r="G268" s="3"/>
      <c r="H268" s="18"/>
      <c r="I268" s="3"/>
      <c r="J268" s="3"/>
    </row>
    <row r="269" spans="1:10" s="4" customFormat="1" x14ac:dyDescent="0.25">
      <c r="A269" s="52" t="s">
        <v>108</v>
      </c>
      <c r="B269" s="19"/>
      <c r="C269" s="24"/>
      <c r="D269" s="24"/>
      <c r="E269" s="24"/>
      <c r="F269" s="24"/>
      <c r="G269" s="24"/>
      <c r="H269" s="18"/>
      <c r="I269" s="3"/>
      <c r="J269" s="3"/>
    </row>
    <row r="270" spans="1:10" s="4" customFormat="1" x14ac:dyDescent="0.25">
      <c r="A270" s="14" t="s">
        <v>14</v>
      </c>
      <c r="B270" s="25" t="s">
        <v>28</v>
      </c>
      <c r="C270" s="25" t="s">
        <v>29</v>
      </c>
      <c r="D270" s="25" t="s">
        <v>30</v>
      </c>
      <c r="E270" s="26" t="s">
        <v>31</v>
      </c>
      <c r="F270" s="25" t="s">
        <v>32</v>
      </c>
      <c r="G270" s="26" t="s">
        <v>24</v>
      </c>
      <c r="H270" s="18"/>
      <c r="I270" s="3"/>
      <c r="J270" s="3"/>
    </row>
    <row r="271" spans="1:10" s="4" customFormat="1" x14ac:dyDescent="0.25">
      <c r="A271" s="27"/>
      <c r="B271" s="65" t="s">
        <v>209</v>
      </c>
      <c r="C271" s="25" t="s">
        <v>33</v>
      </c>
      <c r="D271" s="25"/>
      <c r="E271" s="26" t="s">
        <v>109</v>
      </c>
      <c r="F271" s="25"/>
      <c r="G271" s="25"/>
      <c r="H271" s="18"/>
      <c r="I271" s="3"/>
      <c r="J271" s="3"/>
    </row>
    <row r="272" spans="1:10" s="4" customFormat="1" x14ac:dyDescent="0.25">
      <c r="A272" s="9"/>
      <c r="B272" s="33" t="s">
        <v>110</v>
      </c>
      <c r="C272" s="34"/>
      <c r="D272" s="34"/>
      <c r="E272" s="34"/>
      <c r="F272" s="33"/>
      <c r="G272" s="34"/>
      <c r="H272" s="18"/>
      <c r="I272" s="3"/>
      <c r="J272" s="3"/>
    </row>
    <row r="273" spans="1:10" s="4" customFormat="1" x14ac:dyDescent="0.25">
      <c r="A273" s="43"/>
      <c r="B273" s="55"/>
      <c r="C273" s="20"/>
      <c r="D273" s="29">
        <v>0</v>
      </c>
      <c r="E273" s="30">
        <v>2</v>
      </c>
      <c r="F273" s="53"/>
      <c r="G273" s="32">
        <f>+C273*E273*D273</f>
        <v>0</v>
      </c>
      <c r="H273" s="18"/>
      <c r="I273" s="3"/>
      <c r="J273" s="3"/>
    </row>
    <row r="274" spans="1:10" s="4" customFormat="1" x14ac:dyDescent="0.25">
      <c r="A274" s="43"/>
      <c r="B274" s="55"/>
      <c r="C274" s="20"/>
      <c r="D274" s="29">
        <v>0</v>
      </c>
      <c r="E274" s="30">
        <v>2</v>
      </c>
      <c r="F274" s="53"/>
      <c r="G274" s="32">
        <f>+C274*E274*D274</f>
        <v>0</v>
      </c>
      <c r="H274" s="18"/>
      <c r="I274" s="3"/>
      <c r="J274" s="3"/>
    </row>
    <row r="275" spans="1:10" s="4" customFormat="1" x14ac:dyDescent="0.25">
      <c r="A275" s="9"/>
      <c r="B275" s="33" t="s">
        <v>111</v>
      </c>
      <c r="C275" s="34"/>
      <c r="D275" s="34"/>
      <c r="E275" s="34"/>
      <c r="F275" s="33"/>
      <c r="G275" s="34"/>
      <c r="H275" s="18"/>
      <c r="I275" s="3"/>
      <c r="J275" s="3"/>
    </row>
    <row r="276" spans="1:10" s="4" customFormat="1" x14ac:dyDescent="0.25">
      <c r="A276" s="43"/>
      <c r="B276" s="55"/>
      <c r="C276" s="20"/>
      <c r="D276" s="29">
        <v>0</v>
      </c>
      <c r="E276" s="30">
        <v>1</v>
      </c>
      <c r="F276" s="53"/>
      <c r="G276" s="32">
        <f t="shared" ref="G276:G277" si="23">+C276*E276*D276</f>
        <v>0</v>
      </c>
      <c r="H276" s="18"/>
      <c r="I276" s="3"/>
      <c r="J276" s="3"/>
    </row>
    <row r="277" spans="1:10" s="4" customFormat="1" x14ac:dyDescent="0.25">
      <c r="A277" s="43"/>
      <c r="B277" s="55"/>
      <c r="C277" s="20"/>
      <c r="D277" s="29">
        <v>0</v>
      </c>
      <c r="E277" s="30">
        <v>1</v>
      </c>
      <c r="F277" s="53"/>
      <c r="G277" s="32">
        <f t="shared" si="23"/>
        <v>0</v>
      </c>
      <c r="H277" s="18"/>
      <c r="I277" s="3"/>
      <c r="J277" s="3"/>
    </row>
    <row r="278" spans="1:10" s="4" customFormat="1" x14ac:dyDescent="0.25">
      <c r="A278" s="9"/>
      <c r="B278" s="33" t="s">
        <v>112</v>
      </c>
      <c r="C278" s="34"/>
      <c r="D278" s="34"/>
      <c r="E278" s="34"/>
      <c r="F278" s="33"/>
      <c r="G278" s="34"/>
      <c r="H278" s="18"/>
      <c r="I278" s="3"/>
      <c r="J278" s="3"/>
    </row>
    <row r="279" spans="1:10" s="4" customFormat="1" x14ac:dyDescent="0.25">
      <c r="A279" s="43"/>
      <c r="B279" s="55"/>
      <c r="C279" s="20"/>
      <c r="D279" s="29">
        <v>0</v>
      </c>
      <c r="E279" s="30">
        <v>0.5</v>
      </c>
      <c r="F279" s="53"/>
      <c r="G279" s="32">
        <f t="shared" ref="G279:G280" si="24">+C279*E279*D279</f>
        <v>0</v>
      </c>
      <c r="H279" s="18"/>
      <c r="I279" s="3"/>
      <c r="J279" s="3"/>
    </row>
    <row r="280" spans="1:10" s="4" customFormat="1" x14ac:dyDescent="0.25">
      <c r="A280" s="43"/>
      <c r="B280" s="55"/>
      <c r="C280" s="20"/>
      <c r="D280" s="29">
        <v>0</v>
      </c>
      <c r="E280" s="30">
        <v>0.5</v>
      </c>
      <c r="F280" s="53"/>
      <c r="G280" s="32">
        <f t="shared" si="24"/>
        <v>0</v>
      </c>
      <c r="H280" s="18"/>
      <c r="I280" s="3"/>
      <c r="J280" s="3"/>
    </row>
    <row r="281" spans="1:10" s="4" customFormat="1" x14ac:dyDescent="0.25">
      <c r="A281" s="9"/>
      <c r="B281" s="33" t="s">
        <v>39</v>
      </c>
      <c r="C281" s="34"/>
      <c r="D281" s="34"/>
      <c r="E281" s="34"/>
      <c r="F281" s="33"/>
      <c r="G281" s="34"/>
      <c r="H281" s="18"/>
      <c r="I281" s="3"/>
      <c r="J281" s="3"/>
    </row>
    <row r="282" spans="1:10" s="4" customFormat="1" x14ac:dyDescent="0.25">
      <c r="A282" s="9"/>
      <c r="B282" s="31"/>
      <c r="C282" s="3"/>
      <c r="D282" s="36"/>
      <c r="E282" s="3"/>
      <c r="F282" s="3"/>
      <c r="G282" s="3"/>
      <c r="H282" s="18"/>
      <c r="I282" s="3"/>
      <c r="J282" s="3"/>
    </row>
    <row r="283" spans="1:10" s="4" customFormat="1" x14ac:dyDescent="0.25">
      <c r="A283" s="9"/>
      <c r="B283" s="31"/>
      <c r="C283" s="3"/>
      <c r="D283" s="36"/>
      <c r="E283" s="3"/>
      <c r="F283" s="3"/>
      <c r="G283" s="3"/>
      <c r="H283" s="18"/>
      <c r="I283" s="3"/>
      <c r="J283" s="3"/>
    </row>
    <row r="284" spans="1:10" s="4" customFormat="1" x14ac:dyDescent="0.25">
      <c r="A284" s="9"/>
      <c r="B284" s="37"/>
      <c r="C284" s="38"/>
      <c r="D284" s="37"/>
      <c r="E284" s="37"/>
      <c r="F284" s="37"/>
      <c r="G284" s="38" t="s">
        <v>44</v>
      </c>
      <c r="H284" s="37" t="s">
        <v>113</v>
      </c>
      <c r="I284" s="39">
        <f>+SUM(G270:G283)</f>
        <v>0</v>
      </c>
      <c r="J284" s="3"/>
    </row>
    <row r="285" spans="1:10" s="4" customFormat="1" x14ac:dyDescent="0.25">
      <c r="A285" s="9"/>
      <c r="B285" s="3"/>
      <c r="C285" s="3"/>
      <c r="D285" s="3"/>
      <c r="E285" s="3"/>
      <c r="F285" s="3"/>
      <c r="G285" s="3"/>
      <c r="H285" s="18"/>
      <c r="I285" s="3"/>
      <c r="J285" s="3"/>
    </row>
    <row r="286" spans="1:10" s="4" customFormat="1" x14ac:dyDescent="0.25">
      <c r="A286" s="52" t="s">
        <v>114</v>
      </c>
      <c r="B286" s="19"/>
      <c r="C286" s="24"/>
      <c r="D286" s="24"/>
      <c r="E286" s="24"/>
      <c r="F286" s="24"/>
      <c r="G286" s="24"/>
      <c r="H286" s="18"/>
      <c r="I286" s="3"/>
      <c r="J286" s="3"/>
    </row>
    <row r="287" spans="1:10" s="4" customFormat="1" x14ac:dyDescent="0.25">
      <c r="A287" s="14" t="s">
        <v>14</v>
      </c>
      <c r="B287" s="25" t="s">
        <v>28</v>
      </c>
      <c r="C287" s="25" t="s">
        <v>29</v>
      </c>
      <c r="D287" s="25" t="s">
        <v>30</v>
      </c>
      <c r="E287" s="26" t="s">
        <v>31</v>
      </c>
      <c r="F287" s="25" t="s">
        <v>32</v>
      </c>
      <c r="G287" s="26" t="s">
        <v>24</v>
      </c>
      <c r="H287" s="18"/>
      <c r="I287" s="3"/>
      <c r="J287" s="3"/>
    </row>
    <row r="288" spans="1:10" s="4" customFormat="1" x14ac:dyDescent="0.25">
      <c r="A288" s="27"/>
      <c r="B288" s="65" t="s">
        <v>209</v>
      </c>
      <c r="C288" s="25" t="s">
        <v>33</v>
      </c>
      <c r="D288" s="25"/>
      <c r="E288" s="26" t="s">
        <v>115</v>
      </c>
      <c r="F288" s="25"/>
      <c r="G288" s="25"/>
      <c r="H288" s="18"/>
      <c r="I288" s="3"/>
      <c r="J288" s="3"/>
    </row>
    <row r="289" spans="1:10" s="4" customFormat="1" x14ac:dyDescent="0.25">
      <c r="A289" s="9"/>
      <c r="B289" s="33" t="s">
        <v>116</v>
      </c>
      <c r="C289" s="34"/>
      <c r="D289" s="34"/>
      <c r="E289" s="34"/>
      <c r="F289" s="33"/>
      <c r="G289" s="34"/>
      <c r="H289" s="18"/>
      <c r="I289" s="3"/>
      <c r="J289" s="3"/>
    </row>
    <row r="290" spans="1:10" s="4" customFormat="1" x14ac:dyDescent="0.25">
      <c r="A290" s="43"/>
      <c r="B290" s="55"/>
      <c r="C290" s="20"/>
      <c r="D290" s="29">
        <v>0</v>
      </c>
      <c r="E290" s="30">
        <v>4</v>
      </c>
      <c r="F290" s="53"/>
      <c r="G290" s="32">
        <f>+C290*E290*D290</f>
        <v>0</v>
      </c>
      <c r="H290" s="18"/>
      <c r="I290" s="3"/>
      <c r="J290" s="3"/>
    </row>
    <row r="291" spans="1:10" s="4" customFormat="1" x14ac:dyDescent="0.25">
      <c r="A291" s="43"/>
      <c r="B291" s="55"/>
      <c r="C291" s="20"/>
      <c r="D291" s="29">
        <v>0</v>
      </c>
      <c r="E291" s="30">
        <v>4</v>
      </c>
      <c r="F291" s="53"/>
      <c r="G291" s="32">
        <f>+C291*E291*D291</f>
        <v>0</v>
      </c>
      <c r="H291" s="18"/>
      <c r="I291" s="3"/>
      <c r="J291" s="3"/>
    </row>
    <row r="292" spans="1:10" s="4" customFormat="1" x14ac:dyDescent="0.25">
      <c r="A292" s="9"/>
      <c r="B292" s="33" t="s">
        <v>117</v>
      </c>
      <c r="C292" s="34"/>
      <c r="D292" s="34"/>
      <c r="E292" s="34"/>
      <c r="F292" s="33"/>
      <c r="G292" s="34"/>
      <c r="H292" s="18"/>
      <c r="I292" s="3"/>
      <c r="J292" s="3"/>
    </row>
    <row r="293" spans="1:10" s="4" customFormat="1" x14ac:dyDescent="0.25">
      <c r="A293" s="43"/>
      <c r="B293" s="55"/>
      <c r="C293" s="20"/>
      <c r="D293" s="29">
        <v>0</v>
      </c>
      <c r="E293" s="30">
        <v>3</v>
      </c>
      <c r="F293" s="53"/>
      <c r="G293" s="32">
        <f t="shared" ref="G293:G294" si="25">+C293*E293*D293</f>
        <v>0</v>
      </c>
      <c r="H293" s="18"/>
      <c r="I293" s="3"/>
      <c r="J293" s="3"/>
    </row>
    <row r="294" spans="1:10" s="4" customFormat="1" x14ac:dyDescent="0.25">
      <c r="A294" s="43"/>
      <c r="B294" s="55"/>
      <c r="C294" s="20"/>
      <c r="D294" s="29">
        <v>0</v>
      </c>
      <c r="E294" s="30">
        <v>3</v>
      </c>
      <c r="F294" s="53"/>
      <c r="G294" s="32">
        <f t="shared" si="25"/>
        <v>0</v>
      </c>
      <c r="H294" s="18"/>
      <c r="I294" s="3"/>
      <c r="J294" s="3"/>
    </row>
    <row r="295" spans="1:10" s="4" customFormat="1" x14ac:dyDescent="0.25">
      <c r="A295" s="9"/>
      <c r="B295" s="33" t="s">
        <v>118</v>
      </c>
      <c r="C295" s="34"/>
      <c r="D295" s="34"/>
      <c r="E295" s="34"/>
      <c r="F295" s="33"/>
      <c r="G295" s="34"/>
      <c r="H295" s="18"/>
      <c r="I295" s="3"/>
      <c r="J295" s="3"/>
    </row>
    <row r="296" spans="1:10" s="4" customFormat="1" x14ac:dyDescent="0.25">
      <c r="A296" s="43"/>
      <c r="B296" s="55"/>
      <c r="C296" s="20"/>
      <c r="D296" s="29">
        <v>0</v>
      </c>
      <c r="E296" s="30">
        <v>2</v>
      </c>
      <c r="F296" s="53"/>
      <c r="G296" s="32">
        <f t="shared" ref="G296:G297" si="26">+C296*E296*D296</f>
        <v>0</v>
      </c>
      <c r="H296" s="18"/>
      <c r="I296" s="3"/>
      <c r="J296" s="3"/>
    </row>
    <row r="297" spans="1:10" s="4" customFormat="1" x14ac:dyDescent="0.25">
      <c r="A297" s="43"/>
      <c r="B297" s="55"/>
      <c r="C297" s="20"/>
      <c r="D297" s="29">
        <v>0</v>
      </c>
      <c r="E297" s="30">
        <v>2</v>
      </c>
      <c r="F297" s="53"/>
      <c r="G297" s="32">
        <f t="shared" si="26"/>
        <v>0</v>
      </c>
      <c r="H297" s="18"/>
      <c r="I297" s="3"/>
      <c r="J297" s="3"/>
    </row>
    <row r="298" spans="1:10" s="4" customFormat="1" x14ac:dyDescent="0.25">
      <c r="A298" s="9"/>
      <c r="B298" s="33" t="s">
        <v>39</v>
      </c>
      <c r="C298" s="34"/>
      <c r="D298" s="34"/>
      <c r="E298" s="34"/>
      <c r="F298" s="33"/>
      <c r="G298" s="34"/>
      <c r="H298" s="18"/>
      <c r="I298" s="3"/>
      <c r="J298" s="3"/>
    </row>
    <row r="299" spans="1:10" s="4" customFormat="1" x14ac:dyDescent="0.25">
      <c r="A299" s="9"/>
      <c r="B299" s="31"/>
      <c r="C299" s="3"/>
      <c r="D299" s="36"/>
      <c r="E299" s="3"/>
      <c r="F299" s="3"/>
      <c r="G299" s="3"/>
      <c r="H299" s="18"/>
      <c r="I299" s="3"/>
      <c r="J299" s="3"/>
    </row>
    <row r="300" spans="1:10" s="4" customFormat="1" x14ac:dyDescent="0.25">
      <c r="A300" s="9"/>
      <c r="B300" s="31"/>
      <c r="C300" s="3"/>
      <c r="D300" s="36"/>
      <c r="E300" s="3"/>
      <c r="F300" s="3"/>
      <c r="G300" s="3"/>
      <c r="H300" s="18"/>
      <c r="I300" s="3"/>
      <c r="J300" s="3"/>
    </row>
    <row r="301" spans="1:10" s="4" customFormat="1" x14ac:dyDescent="0.25">
      <c r="A301" s="9"/>
      <c r="B301" s="37"/>
      <c r="C301" s="38"/>
      <c r="D301" s="37"/>
      <c r="E301" s="37"/>
      <c r="F301" s="37"/>
      <c r="G301" s="38" t="s">
        <v>44</v>
      </c>
      <c r="H301" s="37" t="s">
        <v>119</v>
      </c>
      <c r="I301" s="39">
        <f>+SUM(G287:G300)</f>
        <v>0</v>
      </c>
      <c r="J301" s="3"/>
    </row>
    <row r="302" spans="1:10" s="4" customFormat="1" x14ac:dyDescent="0.25">
      <c r="A302" s="9"/>
      <c r="B302" s="3"/>
      <c r="C302" s="3"/>
      <c r="D302" s="3"/>
      <c r="E302" s="3"/>
      <c r="F302" s="3"/>
      <c r="G302" s="3"/>
      <c r="H302" s="18"/>
      <c r="I302" s="3"/>
      <c r="J302" s="3"/>
    </row>
    <row r="303" spans="1:10" s="4" customFormat="1" x14ac:dyDescent="0.25">
      <c r="A303" s="52" t="s">
        <v>120</v>
      </c>
      <c r="B303" s="19"/>
      <c r="C303" s="24"/>
      <c r="D303" s="24"/>
      <c r="E303" s="24"/>
      <c r="F303" s="24"/>
      <c r="G303" s="24"/>
      <c r="H303" s="18"/>
      <c r="I303" s="3"/>
      <c r="J303" s="3"/>
    </row>
    <row r="304" spans="1:10" s="4" customFormat="1" x14ac:dyDescent="0.25">
      <c r="A304" s="14" t="s">
        <v>14</v>
      </c>
      <c r="B304" s="25" t="s">
        <v>28</v>
      </c>
      <c r="C304" s="25" t="s">
        <v>29</v>
      </c>
      <c r="D304" s="25" t="s">
        <v>30</v>
      </c>
      <c r="E304" s="26" t="s">
        <v>31</v>
      </c>
      <c r="F304" s="25" t="s">
        <v>32</v>
      </c>
      <c r="G304" s="26" t="s">
        <v>24</v>
      </c>
      <c r="H304" s="18"/>
      <c r="I304" s="3"/>
      <c r="J304" s="3"/>
    </row>
    <row r="305" spans="1:10" s="4" customFormat="1" x14ac:dyDescent="0.25">
      <c r="A305" s="27"/>
      <c r="B305" s="65" t="s">
        <v>209</v>
      </c>
      <c r="C305" s="25" t="s">
        <v>33</v>
      </c>
      <c r="D305" s="25"/>
      <c r="E305" s="26" t="s">
        <v>109</v>
      </c>
      <c r="F305" s="25"/>
      <c r="G305" s="25"/>
      <c r="H305" s="18"/>
      <c r="I305" s="3"/>
      <c r="J305" s="3"/>
    </row>
    <row r="306" spans="1:10" s="4" customFormat="1" x14ac:dyDescent="0.25">
      <c r="A306" s="9"/>
      <c r="B306" s="33" t="s">
        <v>121</v>
      </c>
      <c r="C306" s="34"/>
      <c r="D306" s="34"/>
      <c r="E306" s="34"/>
      <c r="F306" s="33"/>
      <c r="G306" s="34"/>
      <c r="H306" s="18"/>
      <c r="I306" s="3"/>
      <c r="J306" s="3"/>
    </row>
    <row r="307" spans="1:10" s="4" customFormat="1" x14ac:dyDescent="0.25">
      <c r="A307" s="43"/>
      <c r="B307" s="55"/>
      <c r="C307" s="20"/>
      <c r="D307" s="29">
        <v>0</v>
      </c>
      <c r="E307" s="30">
        <v>2</v>
      </c>
      <c r="F307" s="53"/>
      <c r="G307" s="32">
        <f>+C307*E307*D307</f>
        <v>0</v>
      </c>
      <c r="H307" s="18"/>
      <c r="I307" s="3"/>
      <c r="J307" s="3"/>
    </row>
    <row r="308" spans="1:10" s="4" customFormat="1" x14ac:dyDescent="0.25">
      <c r="A308" s="43"/>
      <c r="B308" s="55"/>
      <c r="C308" s="20"/>
      <c r="D308" s="29">
        <v>0</v>
      </c>
      <c r="E308" s="30">
        <v>2</v>
      </c>
      <c r="F308" s="53"/>
      <c r="G308" s="32">
        <f>+C308*E308*D308</f>
        <v>0</v>
      </c>
      <c r="H308" s="18"/>
      <c r="I308" s="3"/>
      <c r="J308" s="3"/>
    </row>
    <row r="309" spans="1:10" s="4" customFormat="1" x14ac:dyDescent="0.25">
      <c r="A309" s="9"/>
      <c r="B309" s="33" t="s">
        <v>122</v>
      </c>
      <c r="C309" s="34"/>
      <c r="D309" s="34"/>
      <c r="E309" s="34"/>
      <c r="F309" s="33"/>
      <c r="G309" s="34"/>
      <c r="H309" s="18"/>
      <c r="I309" s="3"/>
      <c r="J309" s="3"/>
    </row>
    <row r="310" spans="1:10" s="4" customFormat="1" x14ac:dyDescent="0.25">
      <c r="A310" s="43"/>
      <c r="B310" s="55"/>
      <c r="C310" s="20"/>
      <c r="D310" s="29">
        <v>0</v>
      </c>
      <c r="E310" s="30">
        <v>1</v>
      </c>
      <c r="F310" s="53"/>
      <c r="G310" s="32">
        <f t="shared" ref="G310:G311" si="27">+C310*E310*D310</f>
        <v>0</v>
      </c>
      <c r="H310" s="18"/>
      <c r="I310" s="3"/>
      <c r="J310" s="3"/>
    </row>
    <row r="311" spans="1:10" s="4" customFormat="1" x14ac:dyDescent="0.25">
      <c r="A311" s="43"/>
      <c r="B311" s="55"/>
      <c r="C311" s="20"/>
      <c r="D311" s="29">
        <v>0</v>
      </c>
      <c r="E311" s="30">
        <v>1</v>
      </c>
      <c r="F311" s="53"/>
      <c r="G311" s="32">
        <f t="shared" si="27"/>
        <v>0</v>
      </c>
      <c r="H311" s="18"/>
      <c r="I311" s="3"/>
      <c r="J311" s="3"/>
    </row>
    <row r="312" spans="1:10" s="4" customFormat="1" x14ac:dyDescent="0.25">
      <c r="A312" s="9"/>
      <c r="B312" s="33" t="s">
        <v>39</v>
      </c>
      <c r="C312" s="34"/>
      <c r="D312" s="34"/>
      <c r="E312" s="34"/>
      <c r="F312" s="33"/>
      <c r="G312" s="34"/>
      <c r="H312" s="18"/>
      <c r="I312" s="3"/>
      <c r="J312" s="3"/>
    </row>
    <row r="313" spans="1:10" s="4" customFormat="1" x14ac:dyDescent="0.25">
      <c r="A313" s="9"/>
      <c r="B313" s="31"/>
      <c r="C313" s="3"/>
      <c r="D313" s="36"/>
      <c r="E313" s="3"/>
      <c r="F313" s="3"/>
      <c r="G313" s="3"/>
      <c r="H313" s="18"/>
      <c r="I313" s="3"/>
      <c r="J313" s="3"/>
    </row>
    <row r="314" spans="1:10" s="4" customFormat="1" x14ac:dyDescent="0.25">
      <c r="A314" s="9"/>
      <c r="B314" s="31"/>
      <c r="C314" s="3"/>
      <c r="D314" s="36"/>
      <c r="E314" s="3"/>
      <c r="F314" s="3"/>
      <c r="G314" s="3"/>
      <c r="H314" s="18"/>
      <c r="I314" s="3"/>
      <c r="J314" s="3"/>
    </row>
    <row r="315" spans="1:10" s="4" customFormat="1" x14ac:dyDescent="0.25">
      <c r="A315" s="9"/>
      <c r="B315" s="37"/>
      <c r="C315" s="38"/>
      <c r="D315" s="37"/>
      <c r="E315" s="37"/>
      <c r="F315" s="37"/>
      <c r="G315" s="38" t="s">
        <v>44</v>
      </c>
      <c r="H315" s="37" t="s">
        <v>123</v>
      </c>
      <c r="I315" s="39">
        <f>+SUM(G304:G314)</f>
        <v>0</v>
      </c>
      <c r="J315" s="3"/>
    </row>
    <row r="316" spans="1:10" s="4" customFormat="1" x14ac:dyDescent="0.25">
      <c r="A316" s="9"/>
      <c r="B316" s="3"/>
      <c r="C316" s="3"/>
      <c r="D316" s="3"/>
      <c r="E316" s="3"/>
      <c r="F316" s="3"/>
      <c r="G316" s="3"/>
      <c r="H316" s="18"/>
      <c r="I316" s="3"/>
      <c r="J316" s="3"/>
    </row>
    <row r="317" spans="1:10" s="4" customFormat="1" x14ac:dyDescent="0.25">
      <c r="A317" s="52" t="s">
        <v>124</v>
      </c>
      <c r="B317" s="19"/>
      <c r="C317" s="24"/>
      <c r="D317" s="24"/>
      <c r="E317" s="24"/>
      <c r="F317" s="24"/>
      <c r="G317" s="24"/>
      <c r="H317" s="18"/>
      <c r="I317" s="3"/>
      <c r="J317" s="3"/>
    </row>
    <row r="318" spans="1:10" s="4" customFormat="1" x14ac:dyDescent="0.25">
      <c r="A318" s="14" t="s">
        <v>14</v>
      </c>
      <c r="B318" s="25" t="s">
        <v>28</v>
      </c>
      <c r="C318" s="25" t="s">
        <v>29</v>
      </c>
      <c r="D318" s="25" t="s">
        <v>30</v>
      </c>
      <c r="E318" s="26" t="s">
        <v>31</v>
      </c>
      <c r="F318" s="25" t="s">
        <v>32</v>
      </c>
      <c r="G318" s="26" t="s">
        <v>24</v>
      </c>
      <c r="H318" s="18"/>
      <c r="I318" s="3"/>
      <c r="J318" s="3"/>
    </row>
    <row r="319" spans="1:10" s="4" customFormat="1" x14ac:dyDescent="0.25">
      <c r="A319" s="27"/>
      <c r="B319" s="65"/>
      <c r="C319" s="25" t="s">
        <v>33</v>
      </c>
      <c r="D319" s="25"/>
      <c r="E319" s="26" t="s">
        <v>125</v>
      </c>
      <c r="F319" s="25"/>
      <c r="G319" s="25"/>
      <c r="H319" s="18"/>
      <c r="I319" s="3"/>
      <c r="J319" s="3"/>
    </row>
    <row r="320" spans="1:10" s="4" customFormat="1" x14ac:dyDescent="0.25">
      <c r="A320" s="9"/>
      <c r="B320" s="33" t="s">
        <v>126</v>
      </c>
      <c r="C320" s="34"/>
      <c r="D320" s="34"/>
      <c r="E320" s="34"/>
      <c r="F320" s="33"/>
      <c r="G320" s="34"/>
      <c r="H320" s="18"/>
      <c r="I320" s="3"/>
      <c r="J320" s="3"/>
    </row>
    <row r="321" spans="1:10" s="4" customFormat="1" x14ac:dyDescent="0.25">
      <c r="A321" s="43"/>
      <c r="B321" s="55"/>
      <c r="C321" s="20"/>
      <c r="D321" s="29">
        <v>0</v>
      </c>
      <c r="E321" s="30">
        <v>1</v>
      </c>
      <c r="F321" s="53"/>
      <c r="G321" s="32">
        <f>+C321*E321*D321</f>
        <v>0</v>
      </c>
      <c r="H321" s="18"/>
      <c r="I321" s="3"/>
      <c r="J321" s="3"/>
    </row>
    <row r="322" spans="1:10" s="4" customFormat="1" x14ac:dyDescent="0.25">
      <c r="A322" s="43"/>
      <c r="B322" s="55"/>
      <c r="C322" s="20"/>
      <c r="D322" s="29">
        <v>0</v>
      </c>
      <c r="E322" s="30">
        <v>1</v>
      </c>
      <c r="F322" s="53"/>
      <c r="G322" s="32">
        <f>+C322*E322*D322</f>
        <v>0</v>
      </c>
      <c r="H322" s="18"/>
      <c r="I322" s="3"/>
      <c r="J322" s="3"/>
    </row>
    <row r="323" spans="1:10" s="4" customFormat="1" x14ac:dyDescent="0.25">
      <c r="A323" s="9"/>
      <c r="B323" s="33" t="s">
        <v>127</v>
      </c>
      <c r="C323" s="34"/>
      <c r="D323" s="34"/>
      <c r="E323" s="34"/>
      <c r="F323" s="33"/>
      <c r="G323" s="34"/>
      <c r="H323" s="18"/>
      <c r="I323" s="3"/>
      <c r="J323" s="3"/>
    </row>
    <row r="324" spans="1:10" s="4" customFormat="1" x14ac:dyDescent="0.25">
      <c r="A324" s="43"/>
      <c r="B324" s="55"/>
      <c r="C324" s="20"/>
      <c r="D324" s="29">
        <v>0</v>
      </c>
      <c r="E324" s="30">
        <v>0.5</v>
      </c>
      <c r="F324" s="53"/>
      <c r="G324" s="32">
        <f t="shared" ref="G324:G325" si="28">+C324*E324*D324</f>
        <v>0</v>
      </c>
      <c r="H324" s="18"/>
      <c r="I324" s="3"/>
      <c r="J324" s="3"/>
    </row>
    <row r="325" spans="1:10" s="4" customFormat="1" x14ac:dyDescent="0.25">
      <c r="A325" s="43"/>
      <c r="B325" s="55"/>
      <c r="C325" s="20"/>
      <c r="D325" s="29">
        <v>0</v>
      </c>
      <c r="E325" s="30">
        <v>0.5</v>
      </c>
      <c r="F325" s="53"/>
      <c r="G325" s="32">
        <f t="shared" si="28"/>
        <v>0</v>
      </c>
      <c r="H325" s="18"/>
      <c r="I325" s="3"/>
      <c r="J325" s="3"/>
    </row>
    <row r="326" spans="1:10" s="4" customFormat="1" x14ac:dyDescent="0.25">
      <c r="A326" s="9"/>
      <c r="B326" s="33" t="s">
        <v>39</v>
      </c>
      <c r="C326" s="34"/>
      <c r="D326" s="34"/>
      <c r="E326" s="34"/>
      <c r="F326" s="33"/>
      <c r="G326" s="34"/>
      <c r="H326" s="18"/>
      <c r="I326" s="3"/>
      <c r="J326" s="3"/>
    </row>
    <row r="327" spans="1:10" s="4" customFormat="1" x14ac:dyDescent="0.25">
      <c r="A327" s="9"/>
      <c r="B327" s="31"/>
      <c r="C327" s="3"/>
      <c r="D327" s="36"/>
      <c r="E327" s="3"/>
      <c r="F327" s="3"/>
      <c r="G327" s="3"/>
      <c r="H327" s="18"/>
      <c r="I327" s="3"/>
      <c r="J327" s="3"/>
    </row>
    <row r="328" spans="1:10" s="4" customFormat="1" x14ac:dyDescent="0.25">
      <c r="A328" s="9"/>
      <c r="B328" s="31"/>
      <c r="C328" s="3"/>
      <c r="D328" s="36"/>
      <c r="E328" s="3"/>
      <c r="F328" s="3"/>
      <c r="G328" s="3"/>
      <c r="H328" s="18"/>
      <c r="I328" s="3"/>
      <c r="J328" s="3"/>
    </row>
    <row r="329" spans="1:10" s="4" customFormat="1" x14ac:dyDescent="0.25">
      <c r="A329" s="9"/>
      <c r="B329" s="37"/>
      <c r="C329" s="38"/>
      <c r="D329" s="37"/>
      <c r="E329" s="37"/>
      <c r="F329" s="37"/>
      <c r="G329" s="38" t="s">
        <v>44</v>
      </c>
      <c r="H329" s="37" t="s">
        <v>128</v>
      </c>
      <c r="I329" s="39">
        <f>+SUM(G318:G328)</f>
        <v>0</v>
      </c>
      <c r="J329" s="3"/>
    </row>
    <row r="330" spans="1:10" s="4" customFormat="1" x14ac:dyDescent="0.25">
      <c r="A330" s="9"/>
      <c r="B330" s="3"/>
      <c r="C330" s="3"/>
      <c r="D330" s="3"/>
      <c r="E330" s="3"/>
      <c r="F330" s="3"/>
      <c r="G330" s="3"/>
      <c r="H330" s="18"/>
      <c r="I330" s="3"/>
      <c r="J330" s="3"/>
    </row>
    <row r="331" spans="1:10" s="4" customFormat="1" x14ac:dyDescent="0.25">
      <c r="A331" s="52" t="s">
        <v>129</v>
      </c>
      <c r="B331" s="19"/>
      <c r="C331" s="24"/>
      <c r="D331" s="24"/>
      <c r="E331" s="24"/>
      <c r="F331" s="24"/>
      <c r="G331" s="24"/>
      <c r="H331" s="18"/>
      <c r="I331" s="3"/>
      <c r="J331" s="3"/>
    </row>
    <row r="332" spans="1:10" s="4" customFormat="1" x14ac:dyDescent="0.25">
      <c r="A332" s="14" t="s">
        <v>14</v>
      </c>
      <c r="B332" s="25" t="s">
        <v>28</v>
      </c>
      <c r="C332" s="25" t="s">
        <v>29</v>
      </c>
      <c r="D332" s="25" t="s">
        <v>30</v>
      </c>
      <c r="E332" s="26" t="s">
        <v>31</v>
      </c>
      <c r="F332" s="26" t="s">
        <v>32</v>
      </c>
      <c r="G332" s="26" t="s">
        <v>24</v>
      </c>
      <c r="H332" s="18"/>
      <c r="I332" s="3"/>
      <c r="J332" s="3"/>
    </row>
    <row r="333" spans="1:10" s="4" customFormat="1" x14ac:dyDescent="0.25">
      <c r="A333" s="27"/>
      <c r="B333" s="65"/>
      <c r="C333" s="25" t="s">
        <v>33</v>
      </c>
      <c r="D333" s="25"/>
      <c r="E333" s="26" t="s">
        <v>130</v>
      </c>
      <c r="F333" s="26"/>
      <c r="G333" s="26"/>
      <c r="H333" s="18"/>
      <c r="I333" s="3"/>
      <c r="J333" s="3"/>
    </row>
    <row r="334" spans="1:10" s="4" customFormat="1" x14ac:dyDescent="0.25">
      <c r="A334" s="43"/>
      <c r="B334" s="55"/>
      <c r="C334" s="20"/>
      <c r="D334" s="29">
        <v>0</v>
      </c>
      <c r="E334" s="30">
        <v>0.5</v>
      </c>
      <c r="F334" s="53"/>
      <c r="G334" s="32">
        <f t="shared" ref="G334:G335" si="29">+C334*E334*D334</f>
        <v>0</v>
      </c>
      <c r="H334" s="18"/>
      <c r="I334" s="3"/>
      <c r="J334" s="3"/>
    </row>
    <row r="335" spans="1:10" s="4" customFormat="1" x14ac:dyDescent="0.25">
      <c r="A335" s="43"/>
      <c r="B335" s="55"/>
      <c r="C335" s="20"/>
      <c r="D335" s="29">
        <v>0</v>
      </c>
      <c r="E335" s="30">
        <v>1</v>
      </c>
      <c r="F335" s="53"/>
      <c r="G335" s="32">
        <f t="shared" si="29"/>
        <v>0</v>
      </c>
      <c r="H335" s="18"/>
      <c r="I335" s="3"/>
      <c r="J335" s="3"/>
    </row>
    <row r="336" spans="1:10" s="4" customFormat="1" x14ac:dyDescent="0.25">
      <c r="A336" s="9"/>
      <c r="B336" s="33" t="s">
        <v>39</v>
      </c>
      <c r="C336" s="34"/>
      <c r="D336" s="34"/>
      <c r="E336" s="34"/>
      <c r="F336" s="33"/>
      <c r="G336" s="34"/>
      <c r="H336" s="18"/>
      <c r="I336" s="3"/>
      <c r="J336" s="3"/>
    </row>
    <row r="337" spans="1:10" s="4" customFormat="1" x14ac:dyDescent="0.25">
      <c r="A337" s="9"/>
      <c r="B337" s="31"/>
      <c r="C337" s="3"/>
      <c r="D337" s="36"/>
      <c r="E337" s="3"/>
      <c r="F337" s="3"/>
      <c r="G337" s="3"/>
      <c r="H337" s="18"/>
      <c r="I337" s="3"/>
      <c r="J337" s="3"/>
    </row>
    <row r="338" spans="1:10" s="4" customFormat="1" x14ac:dyDescent="0.25">
      <c r="A338" s="9"/>
      <c r="B338" s="31"/>
      <c r="C338" s="3"/>
      <c r="D338" s="36"/>
      <c r="E338" s="3"/>
      <c r="F338" s="3"/>
      <c r="G338" s="3"/>
      <c r="H338" s="18"/>
      <c r="I338" s="3"/>
      <c r="J338" s="3"/>
    </row>
    <row r="339" spans="1:10" s="4" customFormat="1" x14ac:dyDescent="0.25">
      <c r="A339" s="9"/>
      <c r="B339" s="37"/>
      <c r="C339" s="38"/>
      <c r="D339" s="37"/>
      <c r="E339" s="37"/>
      <c r="F339" s="37"/>
      <c r="G339" s="38" t="s">
        <v>44</v>
      </c>
      <c r="H339" s="38" t="s">
        <v>131</v>
      </c>
      <c r="I339" s="39">
        <f>+SUM(G332:G338)</f>
        <v>0</v>
      </c>
      <c r="J339" s="3"/>
    </row>
    <row r="340" spans="1:10" s="4" customFormat="1" x14ac:dyDescent="0.25">
      <c r="A340" s="9"/>
      <c r="B340" s="3"/>
      <c r="C340" s="3"/>
      <c r="D340" s="3"/>
      <c r="E340" s="3"/>
      <c r="F340" s="3"/>
      <c r="G340" s="3"/>
      <c r="H340" s="18"/>
      <c r="I340" s="3"/>
      <c r="J340" s="3"/>
    </row>
    <row r="341" spans="1:10" s="4" customFormat="1" x14ac:dyDescent="0.25">
      <c r="A341" s="52" t="s">
        <v>132</v>
      </c>
      <c r="B341" s="19"/>
      <c r="C341" s="24"/>
      <c r="D341" s="24"/>
      <c r="E341" s="24"/>
      <c r="F341" s="24"/>
      <c r="G341" s="24"/>
      <c r="H341" s="18"/>
      <c r="I341" s="3"/>
      <c r="J341" s="3"/>
    </row>
    <row r="342" spans="1:10" s="4" customFormat="1" x14ac:dyDescent="0.25">
      <c r="A342" s="14" t="s">
        <v>14</v>
      </c>
      <c r="B342" s="25" t="s">
        <v>28</v>
      </c>
      <c r="C342" s="25" t="s">
        <v>29</v>
      </c>
      <c r="D342" s="25" t="s">
        <v>30</v>
      </c>
      <c r="E342" s="26" t="s">
        <v>31</v>
      </c>
      <c r="F342" s="26" t="s">
        <v>32</v>
      </c>
      <c r="G342" s="26" t="s">
        <v>24</v>
      </c>
      <c r="H342" s="18"/>
      <c r="I342" s="3"/>
      <c r="J342" s="3"/>
    </row>
    <row r="343" spans="1:10" s="4" customFormat="1" x14ac:dyDescent="0.25">
      <c r="A343" s="27"/>
      <c r="B343" s="25"/>
      <c r="C343" s="25" t="s">
        <v>33</v>
      </c>
      <c r="D343" s="25"/>
      <c r="E343" s="26" t="s">
        <v>133</v>
      </c>
      <c r="F343" s="26"/>
      <c r="G343" s="26"/>
      <c r="H343" s="18"/>
      <c r="I343" s="3"/>
      <c r="J343" s="3"/>
    </row>
    <row r="344" spans="1:10" s="4" customFormat="1" x14ac:dyDescent="0.25">
      <c r="A344" s="43"/>
      <c r="B344" s="55"/>
      <c r="C344" s="20"/>
      <c r="D344" s="29">
        <v>0</v>
      </c>
      <c r="E344" s="30">
        <v>0.25</v>
      </c>
      <c r="F344" s="53"/>
      <c r="G344" s="32">
        <f t="shared" ref="G344:G345" si="30">+C344*E344*D344</f>
        <v>0</v>
      </c>
      <c r="H344" s="18"/>
      <c r="I344" s="3"/>
      <c r="J344" s="3"/>
    </row>
    <row r="345" spans="1:10" s="4" customFormat="1" x14ac:dyDescent="0.25">
      <c r="A345" s="43"/>
      <c r="B345" s="55"/>
      <c r="C345" s="20"/>
      <c r="D345" s="29">
        <v>0</v>
      </c>
      <c r="E345" s="30">
        <v>0.1</v>
      </c>
      <c r="F345" s="53"/>
      <c r="G345" s="32">
        <f t="shared" si="30"/>
        <v>0</v>
      </c>
      <c r="H345" s="18"/>
      <c r="I345" s="3"/>
      <c r="J345" s="3"/>
    </row>
    <row r="346" spans="1:10" s="4" customFormat="1" x14ac:dyDescent="0.25">
      <c r="A346" s="9"/>
      <c r="B346" s="33" t="s">
        <v>39</v>
      </c>
      <c r="C346" s="34"/>
      <c r="D346" s="34"/>
      <c r="E346" s="34"/>
      <c r="F346" s="33"/>
      <c r="G346" s="34"/>
      <c r="H346" s="18"/>
      <c r="I346" s="3"/>
      <c r="J346" s="3"/>
    </row>
    <row r="347" spans="1:10" s="4" customFormat="1" x14ac:dyDescent="0.25">
      <c r="A347" s="9"/>
      <c r="B347" s="31"/>
      <c r="C347" s="3"/>
      <c r="D347" s="36"/>
      <c r="E347" s="3"/>
      <c r="F347" s="3"/>
      <c r="G347" s="3"/>
      <c r="H347" s="18"/>
      <c r="I347" s="3"/>
      <c r="J347" s="3"/>
    </row>
    <row r="348" spans="1:10" s="4" customFormat="1" x14ac:dyDescent="0.25">
      <c r="A348" s="9"/>
      <c r="B348" s="31"/>
      <c r="C348" s="3"/>
      <c r="D348" s="36"/>
      <c r="E348" s="3"/>
      <c r="F348" s="3"/>
      <c r="G348" s="3"/>
      <c r="H348" s="18"/>
      <c r="I348" s="3"/>
      <c r="J348" s="3"/>
    </row>
    <row r="349" spans="1:10" s="4" customFormat="1" x14ac:dyDescent="0.25">
      <c r="A349" s="9"/>
      <c r="B349" s="37"/>
      <c r="C349" s="38"/>
      <c r="D349" s="37"/>
      <c r="E349" s="37"/>
      <c r="F349" s="37"/>
      <c r="G349" s="38" t="s">
        <v>44</v>
      </c>
      <c r="H349" s="38" t="s">
        <v>134</v>
      </c>
      <c r="I349" s="39">
        <f>+SUM(G342:G348)</f>
        <v>0</v>
      </c>
      <c r="J349" s="3"/>
    </row>
    <row r="350" spans="1:10" s="4" customFormat="1" x14ac:dyDescent="0.25">
      <c r="A350" s="9"/>
      <c r="B350" s="3"/>
      <c r="C350" s="3"/>
      <c r="D350" s="3"/>
      <c r="E350" s="3"/>
      <c r="F350" s="3"/>
      <c r="G350" s="3"/>
      <c r="H350" s="18"/>
      <c r="I350" s="3"/>
      <c r="J350" s="3"/>
    </row>
    <row r="351" spans="1:10" s="4" customFormat="1" x14ac:dyDescent="0.25">
      <c r="A351" s="1" t="s">
        <v>135</v>
      </c>
      <c r="B351" s="24"/>
      <c r="C351" s="24"/>
      <c r="D351" s="24"/>
      <c r="E351" s="24"/>
      <c r="F351" s="24"/>
      <c r="G351" s="24"/>
      <c r="H351" s="18"/>
      <c r="I351" s="3"/>
      <c r="J351" s="3"/>
    </row>
    <row r="352" spans="1:10" s="4" customFormat="1" x14ac:dyDescent="0.25">
      <c r="A352" s="14" t="s">
        <v>14</v>
      </c>
      <c r="B352" s="25" t="s">
        <v>28</v>
      </c>
      <c r="C352" s="25" t="s">
        <v>29</v>
      </c>
      <c r="D352" s="25" t="s">
        <v>30</v>
      </c>
      <c r="E352" s="26" t="s">
        <v>31</v>
      </c>
      <c r="F352" s="26" t="s">
        <v>32</v>
      </c>
      <c r="G352" s="26" t="s">
        <v>24</v>
      </c>
      <c r="H352" s="18"/>
      <c r="I352" s="3"/>
      <c r="J352" s="3"/>
    </row>
    <row r="353" spans="1:10" s="4" customFormat="1" x14ac:dyDescent="0.25">
      <c r="A353" s="27"/>
      <c r="B353" s="65" t="s">
        <v>209</v>
      </c>
      <c r="C353" s="25" t="s">
        <v>33</v>
      </c>
      <c r="D353" s="25"/>
      <c r="E353" s="26" t="s">
        <v>136</v>
      </c>
      <c r="F353" s="26"/>
      <c r="G353" s="26"/>
      <c r="H353" s="18"/>
      <c r="I353" s="3"/>
      <c r="J353" s="3"/>
    </row>
    <row r="354" spans="1:10" s="4" customFormat="1" x14ac:dyDescent="0.25">
      <c r="A354" s="9"/>
      <c r="B354" s="33" t="s">
        <v>137</v>
      </c>
      <c r="C354" s="34"/>
      <c r="D354" s="34"/>
      <c r="E354" s="34"/>
      <c r="F354" s="33"/>
      <c r="G354" s="34"/>
      <c r="H354" s="18"/>
      <c r="I354" s="3"/>
      <c r="J354" s="3"/>
    </row>
    <row r="355" spans="1:10" s="4" customFormat="1" x14ac:dyDescent="0.25">
      <c r="A355" s="43"/>
      <c r="B355" s="55"/>
      <c r="C355" s="20"/>
      <c r="D355" s="29">
        <v>0</v>
      </c>
      <c r="E355" s="30">
        <v>3</v>
      </c>
      <c r="F355" s="53"/>
      <c r="G355" s="32">
        <f>+C355*E355*D355</f>
        <v>0</v>
      </c>
      <c r="H355" s="18"/>
      <c r="I355" s="3"/>
      <c r="J355" s="3"/>
    </row>
    <row r="356" spans="1:10" s="4" customFormat="1" x14ac:dyDescent="0.25">
      <c r="A356" s="43"/>
      <c r="B356" s="55"/>
      <c r="C356" s="20"/>
      <c r="D356" s="29">
        <v>0</v>
      </c>
      <c r="E356" s="30">
        <v>3</v>
      </c>
      <c r="F356" s="53"/>
      <c r="G356" s="32">
        <f>+C356*E356*D356</f>
        <v>0</v>
      </c>
      <c r="H356" s="18"/>
      <c r="I356" s="3"/>
      <c r="J356" s="3"/>
    </row>
    <row r="357" spans="1:10" s="4" customFormat="1" x14ac:dyDescent="0.25">
      <c r="A357" s="9"/>
      <c r="B357" s="33" t="s">
        <v>138</v>
      </c>
      <c r="C357" s="34"/>
      <c r="D357" s="34"/>
      <c r="E357" s="34"/>
      <c r="F357" s="33"/>
      <c r="G357" s="34"/>
      <c r="H357" s="18"/>
      <c r="I357" s="3"/>
      <c r="J357" s="3"/>
    </row>
    <row r="358" spans="1:10" s="4" customFormat="1" x14ac:dyDescent="0.25">
      <c r="A358" s="43"/>
      <c r="B358" s="55"/>
      <c r="C358" s="20"/>
      <c r="D358" s="29">
        <v>0</v>
      </c>
      <c r="E358" s="30">
        <v>2</v>
      </c>
      <c r="F358" s="53"/>
      <c r="G358" s="32">
        <f t="shared" ref="G358:G359" si="31">+C358*E358*D358</f>
        <v>0</v>
      </c>
      <c r="H358" s="18"/>
      <c r="I358" s="3"/>
      <c r="J358" s="3"/>
    </row>
    <row r="359" spans="1:10" s="4" customFormat="1" x14ac:dyDescent="0.25">
      <c r="A359" s="43"/>
      <c r="B359" s="55"/>
      <c r="C359" s="20"/>
      <c r="D359" s="29">
        <v>0</v>
      </c>
      <c r="E359" s="30">
        <v>2</v>
      </c>
      <c r="F359" s="53"/>
      <c r="G359" s="32">
        <f t="shared" si="31"/>
        <v>0</v>
      </c>
      <c r="H359" s="18"/>
      <c r="I359" s="3"/>
      <c r="J359" s="3"/>
    </row>
    <row r="360" spans="1:10" s="4" customFormat="1" x14ac:dyDescent="0.25">
      <c r="A360" s="9"/>
      <c r="B360" s="33" t="s">
        <v>139</v>
      </c>
      <c r="C360" s="34"/>
      <c r="D360" s="34"/>
      <c r="E360" s="34"/>
      <c r="F360" s="33"/>
      <c r="G360" s="34"/>
      <c r="H360" s="18"/>
      <c r="I360" s="3"/>
      <c r="J360" s="3"/>
    </row>
    <row r="361" spans="1:10" s="4" customFormat="1" x14ac:dyDescent="0.25">
      <c r="A361" s="43"/>
      <c r="B361" s="55"/>
      <c r="C361" s="20"/>
      <c r="D361" s="29">
        <v>0</v>
      </c>
      <c r="E361" s="30">
        <v>1</v>
      </c>
      <c r="F361" s="53"/>
      <c r="G361" s="32">
        <f t="shared" ref="G361:G362" si="32">+C361*E361*D361</f>
        <v>0</v>
      </c>
      <c r="H361" s="18"/>
      <c r="I361" s="3"/>
      <c r="J361" s="3"/>
    </row>
    <row r="362" spans="1:10" s="4" customFormat="1" x14ac:dyDescent="0.25">
      <c r="A362" s="43"/>
      <c r="B362" s="55"/>
      <c r="C362" s="20"/>
      <c r="D362" s="29">
        <v>0</v>
      </c>
      <c r="E362" s="30">
        <v>1</v>
      </c>
      <c r="F362" s="53"/>
      <c r="G362" s="32">
        <f t="shared" si="32"/>
        <v>0</v>
      </c>
      <c r="H362" s="18"/>
      <c r="I362" s="3"/>
      <c r="J362" s="3"/>
    </row>
    <row r="363" spans="1:10" s="4" customFormat="1" x14ac:dyDescent="0.25">
      <c r="A363" s="9"/>
      <c r="B363" s="33" t="s">
        <v>140</v>
      </c>
      <c r="C363" s="34"/>
      <c r="D363" s="34"/>
      <c r="E363" s="34"/>
      <c r="F363" s="33"/>
      <c r="G363" s="34"/>
      <c r="H363" s="18"/>
      <c r="I363" s="3"/>
      <c r="J363" s="3"/>
    </row>
    <row r="364" spans="1:10" s="4" customFormat="1" x14ac:dyDescent="0.25">
      <c r="A364" s="43"/>
      <c r="B364" s="55"/>
      <c r="C364" s="20"/>
      <c r="D364" s="29">
        <v>0</v>
      </c>
      <c r="E364" s="30">
        <v>0.5</v>
      </c>
      <c r="F364" s="53"/>
      <c r="G364" s="32">
        <f t="shared" ref="G364:G365" si="33">+C364*E364*D364</f>
        <v>0</v>
      </c>
      <c r="H364" s="18"/>
      <c r="I364" s="3"/>
      <c r="J364" s="3"/>
    </row>
    <row r="365" spans="1:10" s="4" customFormat="1" x14ac:dyDescent="0.25">
      <c r="A365" s="43"/>
      <c r="B365" s="55"/>
      <c r="C365" s="20"/>
      <c r="D365" s="29">
        <v>0</v>
      </c>
      <c r="E365" s="30">
        <v>0.5</v>
      </c>
      <c r="F365" s="53"/>
      <c r="G365" s="32">
        <f t="shared" si="33"/>
        <v>0</v>
      </c>
      <c r="H365" s="18"/>
      <c r="I365" s="3"/>
      <c r="J365" s="3"/>
    </row>
    <row r="366" spans="1:10" s="4" customFormat="1" x14ac:dyDescent="0.25">
      <c r="A366" s="9"/>
      <c r="B366" s="33" t="s">
        <v>39</v>
      </c>
      <c r="C366" s="34"/>
      <c r="D366" s="34"/>
      <c r="E366" s="34"/>
      <c r="F366" s="33"/>
      <c r="G366" s="34"/>
      <c r="H366" s="18"/>
      <c r="I366" s="3"/>
      <c r="J366" s="3"/>
    </row>
    <row r="367" spans="1:10" s="4" customFormat="1" x14ac:dyDescent="0.25">
      <c r="A367" s="9"/>
      <c r="B367" s="31"/>
      <c r="C367" s="3"/>
      <c r="D367" s="36"/>
      <c r="E367" s="3"/>
      <c r="F367" s="3"/>
      <c r="G367" s="3"/>
      <c r="H367" s="18"/>
      <c r="I367" s="3"/>
      <c r="J367" s="3"/>
    </row>
    <row r="368" spans="1:10" s="4" customFormat="1" x14ac:dyDescent="0.25">
      <c r="A368" s="9"/>
      <c r="B368" s="31"/>
      <c r="C368" s="3"/>
      <c r="D368" s="36"/>
      <c r="E368" s="3"/>
      <c r="F368" s="3"/>
      <c r="G368" s="3"/>
      <c r="H368" s="18"/>
      <c r="I368" s="3"/>
      <c r="J368" s="3"/>
    </row>
    <row r="369" spans="1:10" s="4" customFormat="1" x14ac:dyDescent="0.25">
      <c r="A369" s="9"/>
      <c r="B369" s="37"/>
      <c r="C369" s="38"/>
      <c r="D369" s="37"/>
      <c r="E369" s="37"/>
      <c r="F369" s="37"/>
      <c r="G369" s="38" t="s">
        <v>44</v>
      </c>
      <c r="H369" s="37" t="s">
        <v>141</v>
      </c>
      <c r="I369" s="39">
        <f>+SUM(G352:G368)</f>
        <v>0</v>
      </c>
      <c r="J369" s="3"/>
    </row>
    <row r="370" spans="1:10" s="4" customFormat="1" x14ac:dyDescent="0.25">
      <c r="A370" s="9"/>
      <c r="B370" s="3"/>
      <c r="C370" s="3"/>
      <c r="D370" s="3"/>
      <c r="E370" s="3"/>
      <c r="F370" s="3"/>
      <c r="G370" s="3"/>
      <c r="H370" s="18"/>
      <c r="I370" s="3"/>
      <c r="J370" s="3"/>
    </row>
    <row r="371" spans="1:10" s="4" customFormat="1" x14ac:dyDescent="0.25">
      <c r="A371" s="52" t="s">
        <v>142</v>
      </c>
      <c r="B371" s="19"/>
      <c r="C371" s="24"/>
      <c r="D371" s="24"/>
      <c r="E371" s="24"/>
      <c r="F371" s="24"/>
      <c r="G371" s="24"/>
      <c r="H371" s="18"/>
      <c r="I371" s="3"/>
      <c r="J371" s="3"/>
    </row>
    <row r="372" spans="1:10" s="4" customFormat="1" x14ac:dyDescent="0.25">
      <c r="A372" s="14" t="s">
        <v>14</v>
      </c>
      <c r="B372" s="25" t="s">
        <v>28</v>
      </c>
      <c r="C372" s="26" t="s">
        <v>29</v>
      </c>
      <c r="D372" s="26" t="s">
        <v>30</v>
      </c>
      <c r="E372" s="26" t="s">
        <v>31</v>
      </c>
      <c r="F372" s="26" t="s">
        <v>32</v>
      </c>
      <c r="G372" s="26" t="s">
        <v>24</v>
      </c>
      <c r="H372" s="18"/>
      <c r="I372" s="3"/>
      <c r="J372" s="3"/>
    </row>
    <row r="373" spans="1:10" s="4" customFormat="1" x14ac:dyDescent="0.25">
      <c r="A373" s="27"/>
      <c r="B373" s="65"/>
      <c r="C373" s="26" t="s">
        <v>74</v>
      </c>
      <c r="D373" s="26"/>
      <c r="E373" s="26" t="s">
        <v>143</v>
      </c>
      <c r="F373" s="26"/>
      <c r="G373" s="26"/>
      <c r="H373" s="18"/>
      <c r="I373" s="3"/>
      <c r="J373" s="3"/>
    </row>
    <row r="374" spans="1:10" s="4" customFormat="1" x14ac:dyDescent="0.25">
      <c r="A374" s="9"/>
      <c r="B374" s="33" t="s">
        <v>144</v>
      </c>
      <c r="C374" s="34"/>
      <c r="D374" s="34"/>
      <c r="E374" s="34"/>
      <c r="F374" s="33"/>
      <c r="G374" s="34"/>
      <c r="H374" s="18"/>
      <c r="I374" s="3"/>
      <c r="J374" s="3"/>
    </row>
    <row r="375" spans="1:10" s="4" customFormat="1" x14ac:dyDescent="0.25">
      <c r="A375" s="43"/>
      <c r="B375" s="55"/>
      <c r="C375" s="20"/>
      <c r="D375" s="29">
        <v>0</v>
      </c>
      <c r="E375" s="30">
        <v>2</v>
      </c>
      <c r="F375" s="53"/>
      <c r="G375" s="32">
        <f>+C375*E375*D375</f>
        <v>0</v>
      </c>
      <c r="H375" s="18"/>
      <c r="I375" s="3"/>
      <c r="J375" s="3"/>
    </row>
    <row r="376" spans="1:10" s="4" customFormat="1" x14ac:dyDescent="0.25">
      <c r="A376" s="43"/>
      <c r="B376" s="55"/>
      <c r="C376" s="20"/>
      <c r="D376" s="29">
        <v>0</v>
      </c>
      <c r="E376" s="30">
        <v>1.5</v>
      </c>
      <c r="F376" s="53"/>
      <c r="G376" s="32">
        <f>+C376*E376*D376</f>
        <v>0</v>
      </c>
      <c r="H376" s="18"/>
      <c r="I376" s="3"/>
      <c r="J376" s="3"/>
    </row>
    <row r="377" spans="1:10" s="4" customFormat="1" x14ac:dyDescent="0.25">
      <c r="A377" s="43"/>
      <c r="B377" s="55"/>
      <c r="C377" s="20"/>
      <c r="D377" s="29">
        <v>0</v>
      </c>
      <c r="E377" s="30">
        <v>0.3</v>
      </c>
      <c r="F377" s="53"/>
      <c r="G377" s="32">
        <f>+C377*E377*D377</f>
        <v>0</v>
      </c>
      <c r="H377" s="18"/>
      <c r="I377" s="3"/>
      <c r="J377" s="3"/>
    </row>
    <row r="378" spans="1:10" s="4" customFormat="1" x14ac:dyDescent="0.25">
      <c r="A378" s="9"/>
      <c r="B378" s="33" t="s">
        <v>145</v>
      </c>
      <c r="C378" s="34"/>
      <c r="D378" s="34"/>
      <c r="E378" s="34"/>
      <c r="F378" s="33"/>
      <c r="G378" s="34"/>
      <c r="H378" s="18"/>
      <c r="I378" s="3"/>
      <c r="J378" s="3"/>
    </row>
    <row r="379" spans="1:10" s="4" customFormat="1" x14ac:dyDescent="0.25">
      <c r="A379" s="43"/>
      <c r="B379" s="55"/>
      <c r="C379" s="20"/>
      <c r="D379" s="29">
        <v>0</v>
      </c>
      <c r="E379" s="30">
        <v>1</v>
      </c>
      <c r="F379" s="53"/>
      <c r="G379" s="32">
        <f>+C379*E379*D379</f>
        <v>0</v>
      </c>
      <c r="H379" s="18"/>
      <c r="I379" s="3"/>
      <c r="J379" s="3"/>
    </row>
    <row r="380" spans="1:10" s="4" customFormat="1" x14ac:dyDescent="0.25">
      <c r="A380" s="43"/>
      <c r="B380" s="55"/>
      <c r="C380" s="20"/>
      <c r="D380" s="29">
        <v>0</v>
      </c>
      <c r="E380" s="30">
        <v>0.5</v>
      </c>
      <c r="F380" s="53"/>
      <c r="G380" s="32">
        <f>+C380*E380*D380</f>
        <v>0</v>
      </c>
      <c r="H380" s="18"/>
      <c r="I380" s="3"/>
      <c r="J380" s="3"/>
    </row>
    <row r="381" spans="1:10" s="4" customFormat="1" x14ac:dyDescent="0.25">
      <c r="A381" s="43"/>
      <c r="B381" s="55"/>
      <c r="C381" s="20"/>
      <c r="D381" s="29">
        <v>0</v>
      </c>
      <c r="E381" s="30">
        <v>0.15</v>
      </c>
      <c r="F381" s="53"/>
      <c r="G381" s="32">
        <f>+C381*E381*D381</f>
        <v>0</v>
      </c>
      <c r="H381" s="18"/>
      <c r="I381" s="3"/>
      <c r="J381" s="3"/>
    </row>
    <row r="382" spans="1:10" s="4" customFormat="1" x14ac:dyDescent="0.25">
      <c r="A382" s="9"/>
      <c r="B382" s="33" t="s">
        <v>146</v>
      </c>
      <c r="C382" s="34"/>
      <c r="D382" s="34"/>
      <c r="E382" s="34"/>
      <c r="F382" s="33"/>
      <c r="G382" s="34"/>
      <c r="H382" s="18"/>
      <c r="I382" s="3"/>
      <c r="J382" s="3"/>
    </row>
    <row r="383" spans="1:10" s="4" customFormat="1" x14ac:dyDescent="0.25">
      <c r="A383" s="43"/>
      <c r="B383" s="55"/>
      <c r="C383" s="20"/>
      <c r="D383" s="29">
        <v>0</v>
      </c>
      <c r="E383" s="30">
        <v>0.5</v>
      </c>
      <c r="F383" s="53"/>
      <c r="G383" s="32">
        <f>+C383*E383*D383</f>
        <v>0</v>
      </c>
      <c r="H383" s="18"/>
      <c r="I383" s="3"/>
      <c r="J383" s="3"/>
    </row>
    <row r="384" spans="1:10" s="4" customFormat="1" x14ac:dyDescent="0.25">
      <c r="A384" s="43"/>
      <c r="B384" s="55"/>
      <c r="C384" s="20"/>
      <c r="D384" s="29">
        <v>0</v>
      </c>
      <c r="E384" s="30">
        <v>0.25</v>
      </c>
      <c r="F384" s="53"/>
      <c r="G384" s="32">
        <f>+C384*E384*D384</f>
        <v>0</v>
      </c>
      <c r="H384" s="18"/>
      <c r="I384" s="3"/>
      <c r="J384" s="3"/>
    </row>
    <row r="385" spans="1:10" s="4" customFormat="1" x14ac:dyDescent="0.25">
      <c r="A385" s="43"/>
      <c r="B385" s="55"/>
      <c r="C385" s="20"/>
      <c r="D385" s="29">
        <v>0</v>
      </c>
      <c r="E385" s="30">
        <v>0.1</v>
      </c>
      <c r="F385" s="53"/>
      <c r="G385" s="32">
        <f>+C385*E385*D385</f>
        <v>0</v>
      </c>
      <c r="H385" s="18"/>
      <c r="I385" s="3"/>
      <c r="J385" s="3"/>
    </row>
    <row r="386" spans="1:10" s="4" customFormat="1" x14ac:dyDescent="0.25">
      <c r="A386" s="9"/>
      <c r="B386" s="33" t="s">
        <v>39</v>
      </c>
      <c r="C386" s="34"/>
      <c r="D386" s="34"/>
      <c r="E386" s="34"/>
      <c r="F386" s="33"/>
      <c r="G386" s="34"/>
      <c r="H386" s="18"/>
      <c r="I386" s="3"/>
      <c r="J386" s="3"/>
    </row>
    <row r="387" spans="1:10" s="4" customFormat="1" x14ac:dyDescent="0.25">
      <c r="A387" s="9"/>
      <c r="B387" s="31"/>
      <c r="C387" s="3"/>
      <c r="D387" s="36"/>
      <c r="E387" s="3"/>
      <c r="F387" s="3"/>
      <c r="G387" s="3"/>
      <c r="H387" s="18"/>
      <c r="I387" s="3"/>
      <c r="J387" s="3"/>
    </row>
    <row r="388" spans="1:10" s="4" customFormat="1" x14ac:dyDescent="0.25">
      <c r="A388" s="9"/>
      <c r="B388" s="31"/>
      <c r="C388" s="3"/>
      <c r="D388" s="36"/>
      <c r="E388" s="3"/>
      <c r="F388" s="3"/>
      <c r="G388" s="3"/>
      <c r="H388" s="18"/>
      <c r="I388" s="3"/>
      <c r="J388" s="3"/>
    </row>
    <row r="389" spans="1:10" s="4" customFormat="1" x14ac:dyDescent="0.25">
      <c r="A389" s="9"/>
      <c r="B389" s="37"/>
      <c r="C389" s="38"/>
      <c r="D389" s="37"/>
      <c r="E389" s="37"/>
      <c r="F389" s="37"/>
      <c r="G389" s="38" t="s">
        <v>44</v>
      </c>
      <c r="H389" s="37" t="s">
        <v>147</v>
      </c>
      <c r="I389" s="39">
        <f>+SUM(G372:G388)</f>
        <v>0</v>
      </c>
      <c r="J389" s="3"/>
    </row>
    <row r="390" spans="1:10" s="4" customFormat="1" x14ac:dyDescent="0.25">
      <c r="A390" s="9"/>
      <c r="B390" s="3"/>
      <c r="C390" s="3"/>
      <c r="D390" s="3"/>
      <c r="E390" s="3"/>
      <c r="F390" s="3"/>
      <c r="G390" s="3"/>
      <c r="H390" s="18"/>
      <c r="I390" s="3"/>
      <c r="J390" s="3"/>
    </row>
    <row r="391" spans="1:10" s="4" customFormat="1" x14ac:dyDescent="0.25">
      <c r="A391" s="1" t="s">
        <v>148</v>
      </c>
      <c r="B391" s="24"/>
      <c r="C391" s="24"/>
      <c r="D391" s="24"/>
      <c r="E391" s="24"/>
      <c r="F391" s="24"/>
      <c r="G391" s="24"/>
      <c r="H391" s="18"/>
      <c r="I391" s="3"/>
      <c r="J391" s="3"/>
    </row>
    <row r="392" spans="1:10" s="4" customFormat="1" x14ac:dyDescent="0.25">
      <c r="A392" s="61" t="s">
        <v>14</v>
      </c>
      <c r="B392" s="25" t="s">
        <v>28</v>
      </c>
      <c r="C392" s="26" t="s">
        <v>29</v>
      </c>
      <c r="D392" s="26" t="s">
        <v>30</v>
      </c>
      <c r="E392" s="26" t="s">
        <v>31</v>
      </c>
      <c r="F392" s="26" t="s">
        <v>32</v>
      </c>
      <c r="G392" s="26" t="s">
        <v>24</v>
      </c>
      <c r="H392" s="18"/>
      <c r="I392" s="3"/>
      <c r="J392" s="3"/>
    </row>
    <row r="393" spans="1:10" s="4" customFormat="1" x14ac:dyDescent="0.25">
      <c r="A393" s="27"/>
      <c r="B393" s="25"/>
      <c r="C393" s="26" t="s">
        <v>69</v>
      </c>
      <c r="D393" s="26"/>
      <c r="E393" s="26"/>
      <c r="F393" s="26"/>
      <c r="G393" s="26"/>
      <c r="H393" s="18"/>
      <c r="I393" s="3"/>
      <c r="J393" s="3"/>
    </row>
    <row r="394" spans="1:10" s="4" customFormat="1" x14ac:dyDescent="0.25">
      <c r="A394" s="9"/>
      <c r="B394" s="33" t="s">
        <v>149</v>
      </c>
      <c r="C394" s="34"/>
      <c r="D394" s="34"/>
      <c r="E394" s="34"/>
      <c r="F394" s="33"/>
      <c r="G394" s="34"/>
      <c r="H394" s="18"/>
      <c r="I394" s="3"/>
      <c r="J394" s="3"/>
    </row>
    <row r="395" spans="1:10" s="4" customFormat="1" x14ac:dyDescent="0.25">
      <c r="A395" s="43"/>
      <c r="B395" s="55"/>
      <c r="C395" s="20"/>
      <c r="D395" s="29">
        <v>0</v>
      </c>
      <c r="E395" s="56">
        <f>3/18</f>
        <v>0.16666666666666666</v>
      </c>
      <c r="F395" s="53"/>
      <c r="G395" s="32">
        <f>+C395*E395*D395</f>
        <v>0</v>
      </c>
      <c r="H395" s="18"/>
      <c r="I395" s="3"/>
      <c r="J395" s="3"/>
    </row>
    <row r="396" spans="1:10" s="4" customFormat="1" x14ac:dyDescent="0.25">
      <c r="A396" s="43"/>
      <c r="B396" s="55"/>
      <c r="C396" s="20"/>
      <c r="D396" s="29">
        <v>0</v>
      </c>
      <c r="E396" s="56">
        <f>3/18</f>
        <v>0.16666666666666666</v>
      </c>
      <c r="F396" s="53"/>
      <c r="G396" s="32">
        <f>+C396*E396*D396</f>
        <v>0</v>
      </c>
      <c r="H396" s="18"/>
      <c r="I396" s="3"/>
      <c r="J396" s="3"/>
    </row>
    <row r="397" spans="1:10" s="4" customFormat="1" x14ac:dyDescent="0.25">
      <c r="A397" s="9"/>
      <c r="B397" s="33" t="s">
        <v>150</v>
      </c>
      <c r="C397" s="34"/>
      <c r="D397" s="34"/>
      <c r="E397" s="34"/>
      <c r="F397" s="33"/>
      <c r="G397" s="34"/>
      <c r="H397" s="18"/>
      <c r="I397" s="3"/>
      <c r="J397" s="3"/>
    </row>
    <row r="398" spans="1:10" s="4" customFormat="1" x14ac:dyDescent="0.25">
      <c r="A398" s="43"/>
      <c r="B398" s="55"/>
      <c r="C398" s="20"/>
      <c r="D398" s="29">
        <v>0</v>
      </c>
      <c r="E398" s="56">
        <f t="shared" ref="E398:E399" si="34">1.5/18</f>
        <v>8.3333333333333329E-2</v>
      </c>
      <c r="F398" s="53"/>
      <c r="G398" s="32">
        <f t="shared" ref="G398:G399" si="35">+C398*E398*D398</f>
        <v>0</v>
      </c>
      <c r="H398" s="18"/>
      <c r="I398" s="3"/>
      <c r="J398" s="3"/>
    </row>
    <row r="399" spans="1:10" s="4" customFormat="1" x14ac:dyDescent="0.25">
      <c r="A399" s="43"/>
      <c r="B399" s="55"/>
      <c r="C399" s="20"/>
      <c r="D399" s="29">
        <v>0</v>
      </c>
      <c r="E399" s="56">
        <f t="shared" si="34"/>
        <v>8.3333333333333329E-2</v>
      </c>
      <c r="F399" s="53"/>
      <c r="G399" s="32">
        <f t="shared" si="35"/>
        <v>0</v>
      </c>
      <c r="H399" s="18"/>
      <c r="I399" s="3"/>
      <c r="J399" s="3"/>
    </row>
    <row r="400" spans="1:10" s="4" customFormat="1" x14ac:dyDescent="0.25">
      <c r="A400" s="9"/>
      <c r="B400" s="33" t="s">
        <v>151</v>
      </c>
      <c r="C400" s="34"/>
      <c r="D400" s="34"/>
      <c r="E400" s="34"/>
      <c r="F400" s="33"/>
      <c r="G400" s="34"/>
      <c r="H400" s="18"/>
      <c r="I400" s="3"/>
      <c r="J400" s="3"/>
    </row>
    <row r="401" spans="1:10" s="4" customFormat="1" x14ac:dyDescent="0.25">
      <c r="A401" s="9"/>
      <c r="B401" s="18" t="s">
        <v>152</v>
      </c>
      <c r="C401" s="20" t="s">
        <v>6</v>
      </c>
      <c r="D401" s="3"/>
      <c r="E401" s="3"/>
      <c r="F401" s="18"/>
      <c r="G401" s="3"/>
      <c r="H401" s="18"/>
      <c r="I401" s="3"/>
      <c r="J401" s="3"/>
    </row>
    <row r="402" spans="1:10" s="4" customFormat="1" x14ac:dyDescent="0.25">
      <c r="A402" s="9"/>
      <c r="B402" s="33" t="s">
        <v>39</v>
      </c>
      <c r="C402" s="34"/>
      <c r="D402" s="34"/>
      <c r="E402" s="34"/>
      <c r="F402" s="33"/>
      <c r="G402" s="34"/>
      <c r="H402" s="18"/>
      <c r="I402" s="3"/>
      <c r="J402" s="3"/>
    </row>
    <row r="403" spans="1:10" s="4" customFormat="1" x14ac:dyDescent="0.25">
      <c r="A403" s="9"/>
      <c r="B403" s="31"/>
      <c r="C403" s="3"/>
      <c r="D403" s="36"/>
      <c r="E403" s="3"/>
      <c r="F403" s="3"/>
      <c r="G403" s="3"/>
      <c r="H403" s="18"/>
      <c r="I403" s="3"/>
      <c r="J403" s="3"/>
    </row>
    <row r="404" spans="1:10" s="4" customFormat="1" x14ac:dyDescent="0.25">
      <c r="A404" s="9"/>
      <c r="B404" s="31"/>
      <c r="C404" s="3"/>
      <c r="D404" s="36"/>
      <c r="E404" s="3"/>
      <c r="F404" s="3"/>
      <c r="G404" s="3"/>
      <c r="H404" s="18"/>
      <c r="I404" s="3"/>
      <c r="J404" s="3"/>
    </row>
    <row r="405" spans="1:10" s="4" customFormat="1" x14ac:dyDescent="0.25">
      <c r="A405" s="9"/>
      <c r="B405" s="37"/>
      <c r="C405" s="38"/>
      <c r="D405" s="37"/>
      <c r="E405" s="37"/>
      <c r="F405" s="37"/>
      <c r="G405" s="38" t="s">
        <v>44</v>
      </c>
      <c r="H405" s="37" t="s">
        <v>153</v>
      </c>
      <c r="I405" s="39">
        <f>+SUM(G392:G404)*(1+0.5*(C401="SÍ"))</f>
        <v>0</v>
      </c>
      <c r="J405" s="3"/>
    </row>
    <row r="406" spans="1:10" s="4" customFormat="1" x14ac:dyDescent="0.25">
      <c r="A406" s="9"/>
      <c r="B406" s="3"/>
      <c r="C406" s="3"/>
      <c r="D406" s="3"/>
      <c r="E406" s="3"/>
      <c r="F406" s="3"/>
      <c r="G406" s="3"/>
      <c r="H406" s="18"/>
      <c r="I406" s="3"/>
      <c r="J406" s="3"/>
    </row>
    <row r="407" spans="1:10" s="4" customFormat="1" x14ac:dyDescent="0.25">
      <c r="A407" s="52" t="s">
        <v>154</v>
      </c>
      <c r="B407" s="19"/>
      <c r="C407" s="24"/>
      <c r="D407" s="24"/>
      <c r="E407" s="24"/>
      <c r="F407" s="24"/>
      <c r="G407" s="24"/>
      <c r="H407" s="18"/>
      <c r="I407" s="3"/>
      <c r="J407" s="3"/>
    </row>
    <row r="408" spans="1:10" s="4" customFormat="1" x14ac:dyDescent="0.25">
      <c r="A408" s="61" t="s">
        <v>14</v>
      </c>
      <c r="B408" s="25" t="s">
        <v>28</v>
      </c>
      <c r="C408" s="26" t="s">
        <v>29</v>
      </c>
      <c r="D408" s="26" t="s">
        <v>30</v>
      </c>
      <c r="E408" s="26" t="s">
        <v>31</v>
      </c>
      <c r="F408" s="26" t="s">
        <v>32</v>
      </c>
      <c r="G408" s="26" t="s">
        <v>24</v>
      </c>
      <c r="H408" s="18"/>
      <c r="I408" s="3"/>
      <c r="J408" s="3"/>
    </row>
    <row r="409" spans="1:10" s="4" customFormat="1" x14ac:dyDescent="0.25">
      <c r="A409" s="27"/>
      <c r="B409" s="65" t="s">
        <v>209</v>
      </c>
      <c r="C409" s="26" t="s">
        <v>33</v>
      </c>
      <c r="D409" s="26"/>
      <c r="E409" s="26"/>
      <c r="F409" s="26"/>
      <c r="G409" s="26"/>
      <c r="H409" s="18"/>
      <c r="I409" s="3"/>
      <c r="J409" s="3"/>
    </row>
    <row r="410" spans="1:10" s="4" customFormat="1" x14ac:dyDescent="0.25">
      <c r="A410" s="9"/>
      <c r="B410" s="33" t="s">
        <v>155</v>
      </c>
      <c r="C410" s="34"/>
      <c r="D410" s="34"/>
      <c r="E410" s="34"/>
      <c r="F410" s="33"/>
      <c r="G410" s="34"/>
      <c r="H410" s="18"/>
      <c r="I410" s="3"/>
      <c r="J410" s="3"/>
    </row>
    <row r="411" spans="1:10" s="4" customFormat="1" x14ac:dyDescent="0.25">
      <c r="A411" s="43"/>
      <c r="B411" s="55"/>
      <c r="C411" s="20"/>
      <c r="D411" s="29">
        <v>0</v>
      </c>
      <c r="E411" s="30">
        <v>1</v>
      </c>
      <c r="F411" s="53"/>
      <c r="G411" s="32">
        <f>+C411*E411*D411</f>
        <v>0</v>
      </c>
      <c r="H411" s="18"/>
      <c r="I411" s="3"/>
      <c r="J411" s="3"/>
    </row>
    <row r="412" spans="1:10" s="4" customFormat="1" x14ac:dyDescent="0.25">
      <c r="A412" s="43"/>
      <c r="B412" s="55"/>
      <c r="C412" s="20"/>
      <c r="D412" s="29">
        <v>0</v>
      </c>
      <c r="E412" s="30">
        <v>0.5</v>
      </c>
      <c r="F412" s="53"/>
      <c r="G412" s="32">
        <f>+C412*E412*D412</f>
        <v>0</v>
      </c>
      <c r="H412" s="18"/>
      <c r="I412" s="3"/>
      <c r="J412" s="3"/>
    </row>
    <row r="413" spans="1:10" s="4" customFormat="1" x14ac:dyDescent="0.25">
      <c r="A413" s="9"/>
      <c r="B413" s="33" t="s">
        <v>156</v>
      </c>
      <c r="C413" s="34"/>
      <c r="D413" s="34"/>
      <c r="E413" s="34"/>
      <c r="F413" s="33"/>
      <c r="G413" s="34"/>
      <c r="H413" s="18"/>
      <c r="I413" s="3"/>
      <c r="J413" s="3"/>
    </row>
    <row r="414" spans="1:10" s="4" customFormat="1" x14ac:dyDescent="0.25">
      <c r="A414" s="43"/>
      <c r="B414" s="55"/>
      <c r="C414" s="20"/>
      <c r="D414" s="29">
        <v>0</v>
      </c>
      <c r="E414" s="30">
        <v>0.5</v>
      </c>
      <c r="F414" s="53"/>
      <c r="G414" s="32">
        <f t="shared" ref="G414:G415" si="36">+C414*E414*D414</f>
        <v>0</v>
      </c>
      <c r="H414" s="18"/>
      <c r="I414" s="3"/>
      <c r="J414" s="3"/>
    </row>
    <row r="415" spans="1:10" s="4" customFormat="1" x14ac:dyDescent="0.25">
      <c r="A415" s="43"/>
      <c r="B415" s="55"/>
      <c r="C415" s="20"/>
      <c r="D415" s="29">
        <v>0</v>
      </c>
      <c r="E415" s="30">
        <v>0.25</v>
      </c>
      <c r="F415" s="53"/>
      <c r="G415" s="32">
        <f t="shared" si="36"/>
        <v>0</v>
      </c>
      <c r="H415" s="18"/>
      <c r="I415" s="3"/>
      <c r="J415" s="3"/>
    </row>
    <row r="416" spans="1:10" s="4" customFormat="1" x14ac:dyDescent="0.25">
      <c r="A416" s="9"/>
      <c r="B416" s="33" t="s">
        <v>39</v>
      </c>
      <c r="C416" s="34"/>
      <c r="D416" s="34"/>
      <c r="E416" s="34"/>
      <c r="F416" s="33"/>
      <c r="G416" s="34"/>
      <c r="H416" s="18"/>
      <c r="I416" s="3"/>
      <c r="J416" s="3"/>
    </row>
    <row r="417" spans="1:10" s="4" customFormat="1" x14ac:dyDescent="0.25">
      <c r="A417" s="9"/>
      <c r="B417" s="31"/>
      <c r="C417" s="3"/>
      <c r="D417" s="36"/>
      <c r="E417" s="3"/>
      <c r="F417" s="3"/>
      <c r="G417" s="3"/>
      <c r="H417" s="18"/>
      <c r="I417" s="3"/>
      <c r="J417" s="3"/>
    </row>
    <row r="418" spans="1:10" s="4" customFormat="1" x14ac:dyDescent="0.25">
      <c r="A418" s="9"/>
      <c r="B418" s="31"/>
      <c r="C418" s="3"/>
      <c r="D418" s="36"/>
      <c r="E418" s="3"/>
      <c r="F418" s="3"/>
      <c r="G418" s="3"/>
      <c r="H418" s="18"/>
      <c r="I418" s="3"/>
      <c r="J418" s="3"/>
    </row>
    <row r="419" spans="1:10" s="4" customFormat="1" x14ac:dyDescent="0.25">
      <c r="A419" s="9"/>
      <c r="B419" s="37"/>
      <c r="C419" s="38"/>
      <c r="D419" s="37"/>
      <c r="E419" s="37"/>
      <c r="F419" s="37"/>
      <c r="G419" s="38" t="s">
        <v>44</v>
      </c>
      <c r="H419" s="37" t="s">
        <v>157</v>
      </c>
      <c r="I419" s="39">
        <f>+SUM(G408:G418)</f>
        <v>0</v>
      </c>
      <c r="J419" s="3"/>
    </row>
    <row r="420" spans="1:10" s="4" customFormat="1" x14ac:dyDescent="0.25">
      <c r="A420" s="9"/>
      <c r="B420" s="3"/>
      <c r="C420" s="3"/>
      <c r="D420" s="3"/>
      <c r="E420" s="3"/>
      <c r="F420" s="3"/>
      <c r="G420" s="3"/>
      <c r="H420" s="18"/>
      <c r="I420" s="3"/>
      <c r="J420" s="3"/>
    </row>
    <row r="421" spans="1:10" s="4" customFormat="1" x14ac:dyDescent="0.25">
      <c r="A421" s="52" t="s">
        <v>158</v>
      </c>
      <c r="B421" s="19"/>
      <c r="C421" s="24"/>
      <c r="D421" s="24"/>
      <c r="E421" s="24"/>
      <c r="F421" s="24"/>
      <c r="G421" s="24"/>
      <c r="H421" s="18"/>
      <c r="I421" s="3"/>
      <c r="J421" s="3"/>
    </row>
    <row r="422" spans="1:10" s="4" customFormat="1" x14ac:dyDescent="0.25">
      <c r="A422" s="61" t="s">
        <v>14</v>
      </c>
      <c r="B422" s="25" t="s">
        <v>28</v>
      </c>
      <c r="C422" s="26" t="s">
        <v>29</v>
      </c>
      <c r="D422" s="26" t="s">
        <v>30</v>
      </c>
      <c r="E422" s="26" t="s">
        <v>31</v>
      </c>
      <c r="F422" s="26" t="s">
        <v>32</v>
      </c>
      <c r="G422" s="26" t="s">
        <v>24</v>
      </c>
      <c r="H422" s="18"/>
      <c r="I422" s="3"/>
      <c r="J422" s="3"/>
    </row>
    <row r="423" spans="1:10" s="4" customFormat="1" x14ac:dyDescent="0.25">
      <c r="A423" s="27"/>
      <c r="B423" s="25"/>
      <c r="C423" s="26" t="s">
        <v>33</v>
      </c>
      <c r="D423" s="26"/>
      <c r="E423" s="26"/>
      <c r="F423" s="26"/>
      <c r="G423" s="26"/>
      <c r="H423" s="18"/>
      <c r="I423" s="3"/>
      <c r="J423" s="3"/>
    </row>
    <row r="424" spans="1:10" s="4" customFormat="1" x14ac:dyDescent="0.25">
      <c r="A424" s="9"/>
      <c r="B424" s="33" t="s">
        <v>159</v>
      </c>
      <c r="C424" s="34"/>
      <c r="D424" s="34"/>
      <c r="E424" s="34"/>
      <c r="F424" s="33"/>
      <c r="G424" s="34"/>
      <c r="H424" s="18"/>
      <c r="I424" s="3"/>
      <c r="J424" s="3"/>
    </row>
    <row r="425" spans="1:10" s="4" customFormat="1" x14ac:dyDescent="0.25">
      <c r="A425" s="43"/>
      <c r="B425" s="55"/>
      <c r="C425" s="20"/>
      <c r="D425" s="29">
        <v>0</v>
      </c>
      <c r="E425" s="30">
        <v>3</v>
      </c>
      <c r="F425" s="53"/>
      <c r="G425" s="32">
        <f>+C425*E425*D425</f>
        <v>0</v>
      </c>
      <c r="H425" s="18"/>
      <c r="I425" s="3"/>
      <c r="J425" s="3"/>
    </row>
    <row r="426" spans="1:10" s="4" customFormat="1" x14ac:dyDescent="0.25">
      <c r="A426" s="43"/>
      <c r="B426" s="55"/>
      <c r="C426" s="20"/>
      <c r="D426" s="29">
        <v>0</v>
      </c>
      <c r="E426" s="30">
        <v>3</v>
      </c>
      <c r="F426" s="53"/>
      <c r="G426" s="32">
        <f>+C426*E426*D426</f>
        <v>0</v>
      </c>
      <c r="H426" s="18"/>
      <c r="I426" s="3"/>
      <c r="J426" s="3"/>
    </row>
    <row r="427" spans="1:10" s="4" customFormat="1" x14ac:dyDescent="0.25">
      <c r="A427" s="9"/>
      <c r="B427" s="33" t="s">
        <v>210</v>
      </c>
      <c r="C427" s="34"/>
      <c r="D427" s="34"/>
      <c r="E427" s="34" t="s">
        <v>160</v>
      </c>
      <c r="F427" s="33"/>
      <c r="G427" s="34"/>
      <c r="H427" s="18"/>
      <c r="I427" s="3"/>
      <c r="J427" s="3"/>
    </row>
    <row r="428" spans="1:10" s="4" customFormat="1" x14ac:dyDescent="0.25">
      <c r="A428" s="43"/>
      <c r="B428" s="55"/>
      <c r="C428" s="20"/>
      <c r="D428" s="29">
        <v>0</v>
      </c>
      <c r="E428" s="30">
        <v>9.9999999999999995E-7</v>
      </c>
      <c r="F428" s="53"/>
      <c r="G428" s="32">
        <f t="shared" ref="G428:G429" si="37">+C428*E428*D428</f>
        <v>0</v>
      </c>
      <c r="H428" s="18"/>
      <c r="I428" s="3"/>
      <c r="J428" s="3"/>
    </row>
    <row r="429" spans="1:10" s="4" customFormat="1" x14ac:dyDescent="0.25">
      <c r="A429" s="43"/>
      <c r="B429" s="55"/>
      <c r="C429" s="20"/>
      <c r="D429" s="29">
        <v>0</v>
      </c>
      <c r="E429" s="30">
        <v>9.9999999999999995E-7</v>
      </c>
      <c r="F429" s="53"/>
      <c r="G429" s="32">
        <f t="shared" si="37"/>
        <v>0</v>
      </c>
      <c r="H429" s="18"/>
      <c r="I429" s="3"/>
      <c r="J429" s="3"/>
    </row>
    <row r="430" spans="1:10" s="4" customFormat="1" x14ac:dyDescent="0.25">
      <c r="A430" s="9"/>
      <c r="B430" s="33" t="s">
        <v>39</v>
      </c>
      <c r="C430" s="34"/>
      <c r="D430" s="34"/>
      <c r="E430" s="34"/>
      <c r="F430" s="33"/>
      <c r="G430" s="34"/>
      <c r="H430" s="18"/>
      <c r="I430" s="3"/>
      <c r="J430" s="3"/>
    </row>
    <row r="431" spans="1:10" s="4" customFormat="1" x14ac:dyDescent="0.25">
      <c r="A431" s="9"/>
      <c r="B431" s="31"/>
      <c r="C431" s="3"/>
      <c r="D431" s="36"/>
      <c r="E431" s="3"/>
      <c r="F431" s="3"/>
      <c r="G431" s="3"/>
      <c r="H431" s="18"/>
      <c r="I431" s="3"/>
      <c r="J431" s="3"/>
    </row>
    <row r="432" spans="1:10" s="4" customFormat="1" x14ac:dyDescent="0.25">
      <c r="A432" s="9"/>
      <c r="B432" s="31"/>
      <c r="C432" s="3"/>
      <c r="D432" s="36"/>
      <c r="E432" s="3"/>
      <c r="F432" s="3"/>
      <c r="G432" s="3"/>
      <c r="H432" s="18"/>
      <c r="I432" s="3"/>
      <c r="J432" s="3"/>
    </row>
    <row r="433" spans="1:10" s="4" customFormat="1" x14ac:dyDescent="0.25">
      <c r="A433" s="9"/>
      <c r="B433" s="37"/>
      <c r="C433" s="38"/>
      <c r="D433" s="37"/>
      <c r="E433" s="37"/>
      <c r="F433" s="37"/>
      <c r="G433" s="38" t="s">
        <v>44</v>
      </c>
      <c r="H433" s="37" t="s">
        <v>161</v>
      </c>
      <c r="I433" s="39">
        <f>+SUM(G422:G432)</f>
        <v>0</v>
      </c>
      <c r="J433" s="3"/>
    </row>
    <row r="434" spans="1:10" s="4" customFormat="1" x14ac:dyDescent="0.25">
      <c r="A434" s="9"/>
      <c r="B434" s="3"/>
      <c r="C434" s="3"/>
      <c r="D434" s="3"/>
      <c r="E434" s="3"/>
      <c r="F434" s="3"/>
      <c r="G434" s="3"/>
      <c r="H434" s="18"/>
      <c r="I434" s="3"/>
      <c r="J434" s="3"/>
    </row>
    <row r="435" spans="1:10" s="4" customFormat="1" x14ac:dyDescent="0.25">
      <c r="A435" s="58" t="s">
        <v>162</v>
      </c>
      <c r="B435" s="59"/>
      <c r="C435" s="60"/>
      <c r="D435" s="60"/>
      <c r="E435" s="60"/>
      <c r="F435" s="60"/>
      <c r="G435" s="24"/>
      <c r="H435" s="18"/>
      <c r="I435" s="3"/>
      <c r="J435" s="3"/>
    </row>
    <row r="436" spans="1:10" s="4" customFormat="1" x14ac:dyDescent="0.25">
      <c r="A436" s="61" t="s">
        <v>14</v>
      </c>
      <c r="B436" s="25" t="s">
        <v>28</v>
      </c>
      <c r="C436" s="26" t="s">
        <v>29</v>
      </c>
      <c r="D436" s="26" t="s">
        <v>30</v>
      </c>
      <c r="E436" s="26" t="s">
        <v>31</v>
      </c>
      <c r="F436" s="26" t="s">
        <v>32</v>
      </c>
      <c r="G436" s="26" t="s">
        <v>24</v>
      </c>
      <c r="H436" s="18"/>
      <c r="I436" s="3"/>
      <c r="J436" s="3"/>
    </row>
    <row r="437" spans="1:10" s="4" customFormat="1" x14ac:dyDescent="0.25">
      <c r="A437" s="27"/>
      <c r="B437" s="25"/>
      <c r="C437" s="26" t="s">
        <v>33</v>
      </c>
      <c r="D437" s="26"/>
      <c r="E437" s="26"/>
      <c r="F437" s="26"/>
      <c r="G437" s="26"/>
      <c r="H437" s="18"/>
      <c r="I437" s="3"/>
      <c r="J437" s="3"/>
    </row>
    <row r="438" spans="1:10" s="4" customFormat="1" x14ac:dyDescent="0.25">
      <c r="A438" s="9"/>
      <c r="B438" s="33" t="s">
        <v>163</v>
      </c>
      <c r="C438" s="34"/>
      <c r="D438" s="34"/>
      <c r="E438" s="34"/>
      <c r="F438" s="33"/>
      <c r="G438" s="34"/>
      <c r="H438" s="18"/>
      <c r="I438" s="3"/>
      <c r="J438" s="3"/>
    </row>
    <row r="439" spans="1:10" s="4" customFormat="1" x14ac:dyDescent="0.25">
      <c r="A439" s="43"/>
      <c r="B439" s="55"/>
      <c r="C439" s="20"/>
      <c r="D439" s="29">
        <v>0</v>
      </c>
      <c r="E439" s="30">
        <v>1.5</v>
      </c>
      <c r="F439" s="53"/>
      <c r="G439" s="32">
        <f>+C439*E439*D439</f>
        <v>0</v>
      </c>
      <c r="H439" s="18"/>
      <c r="I439" s="3"/>
      <c r="J439" s="3"/>
    </row>
    <row r="440" spans="1:10" s="4" customFormat="1" x14ac:dyDescent="0.25">
      <c r="A440" s="43"/>
      <c r="B440" s="55"/>
      <c r="C440" s="20"/>
      <c r="D440" s="29">
        <v>0</v>
      </c>
      <c r="E440" s="30">
        <v>1.5</v>
      </c>
      <c r="F440" s="53"/>
      <c r="G440" s="32">
        <f>+C440*E440*D440</f>
        <v>0</v>
      </c>
      <c r="H440" s="18"/>
      <c r="I440" s="3"/>
      <c r="J440" s="3"/>
    </row>
    <row r="441" spans="1:10" s="4" customFormat="1" x14ac:dyDescent="0.25">
      <c r="A441" s="9"/>
      <c r="B441" s="33" t="s">
        <v>211</v>
      </c>
      <c r="C441" s="34"/>
      <c r="D441" s="34"/>
      <c r="E441" s="34" t="s">
        <v>160</v>
      </c>
      <c r="F441" s="33"/>
      <c r="G441" s="34"/>
      <c r="H441" s="18"/>
      <c r="I441" s="3"/>
      <c r="J441" s="3"/>
    </row>
    <row r="442" spans="1:10" s="4" customFormat="1" x14ac:dyDescent="0.25">
      <c r="A442" s="43"/>
      <c r="B442" s="55"/>
      <c r="C442" s="20"/>
      <c r="D442" s="29">
        <v>0</v>
      </c>
      <c r="E442" s="30">
        <v>9.9999999999999995E-7</v>
      </c>
      <c r="F442" s="53"/>
      <c r="G442" s="32">
        <f t="shared" ref="G442:G443" si="38">+C442*E442*D442</f>
        <v>0</v>
      </c>
      <c r="H442" s="18"/>
      <c r="I442" s="3"/>
      <c r="J442" s="3"/>
    </row>
    <row r="443" spans="1:10" s="4" customFormat="1" x14ac:dyDescent="0.25">
      <c r="A443" s="43"/>
      <c r="B443" s="55"/>
      <c r="C443" s="20"/>
      <c r="D443" s="29">
        <v>0</v>
      </c>
      <c r="E443" s="30">
        <v>9.9999999999999995E-7</v>
      </c>
      <c r="F443" s="53"/>
      <c r="G443" s="32">
        <f t="shared" si="38"/>
        <v>0</v>
      </c>
      <c r="H443" s="18"/>
      <c r="I443" s="3"/>
      <c r="J443" s="3"/>
    </row>
    <row r="444" spans="1:10" s="4" customFormat="1" x14ac:dyDescent="0.25">
      <c r="A444" s="9"/>
      <c r="B444" s="33" t="s">
        <v>39</v>
      </c>
      <c r="C444" s="34"/>
      <c r="D444" s="34"/>
      <c r="E444" s="34"/>
      <c r="F444" s="33"/>
      <c r="G444" s="34"/>
      <c r="H444" s="18"/>
      <c r="I444" s="3"/>
      <c r="J444" s="3"/>
    </row>
    <row r="445" spans="1:10" s="4" customFormat="1" x14ac:dyDescent="0.25">
      <c r="A445" s="9"/>
      <c r="B445" s="31"/>
      <c r="C445" s="3"/>
      <c r="D445" s="36"/>
      <c r="E445" s="3"/>
      <c r="F445" s="3"/>
      <c r="G445" s="3"/>
      <c r="H445" s="18"/>
      <c r="I445" s="3"/>
      <c r="J445" s="3"/>
    </row>
    <row r="446" spans="1:10" s="4" customFormat="1" x14ac:dyDescent="0.25">
      <c r="A446" s="9"/>
      <c r="B446" s="31"/>
      <c r="C446" s="3"/>
      <c r="D446" s="36"/>
      <c r="E446" s="3"/>
      <c r="F446" s="3"/>
      <c r="G446" s="3"/>
      <c r="H446" s="18"/>
      <c r="I446" s="3"/>
      <c r="J446" s="3"/>
    </row>
    <row r="447" spans="1:10" s="4" customFormat="1" x14ac:dyDescent="0.25">
      <c r="A447" s="9"/>
      <c r="B447" s="37"/>
      <c r="C447" s="38"/>
      <c r="D447" s="37"/>
      <c r="E447" s="37"/>
      <c r="F447" s="37"/>
      <c r="G447" s="38" t="s">
        <v>44</v>
      </c>
      <c r="H447" s="37" t="s">
        <v>164</v>
      </c>
      <c r="I447" s="39">
        <f>+SUM(G436:G446)</f>
        <v>0</v>
      </c>
      <c r="J447" s="3"/>
    </row>
    <row r="448" spans="1:10" s="4" customFormat="1" x14ac:dyDescent="0.25">
      <c r="A448" s="9"/>
      <c r="B448" s="3"/>
      <c r="C448" s="3"/>
      <c r="D448" s="3"/>
      <c r="E448" s="3"/>
      <c r="F448" s="3"/>
      <c r="G448" s="3"/>
      <c r="H448" s="18"/>
      <c r="I448" s="3"/>
      <c r="J448" s="3"/>
    </row>
    <row r="449" spans="1:10" s="4" customFormat="1" x14ac:dyDescent="0.25">
      <c r="A449" s="52" t="s">
        <v>165</v>
      </c>
      <c r="B449" s="19"/>
      <c r="C449" s="24"/>
      <c r="D449" s="24"/>
      <c r="E449" s="24"/>
      <c r="F449" s="24"/>
      <c r="G449" s="24"/>
      <c r="H449" s="18"/>
      <c r="I449" s="3"/>
      <c r="J449" s="3"/>
    </row>
    <row r="450" spans="1:10" s="4" customFormat="1" x14ac:dyDescent="0.25">
      <c r="A450" s="61" t="s">
        <v>14</v>
      </c>
      <c r="B450" s="25" t="s">
        <v>28</v>
      </c>
      <c r="C450" s="26" t="s">
        <v>29</v>
      </c>
      <c r="D450" s="26" t="s">
        <v>30</v>
      </c>
      <c r="E450" s="26" t="s">
        <v>31</v>
      </c>
      <c r="F450" s="26" t="s">
        <v>32</v>
      </c>
      <c r="G450" s="26" t="s">
        <v>24</v>
      </c>
      <c r="H450" s="18"/>
      <c r="I450" s="3"/>
      <c r="J450" s="3"/>
    </row>
    <row r="451" spans="1:10" s="4" customFormat="1" x14ac:dyDescent="0.25">
      <c r="A451" s="27"/>
      <c r="B451" s="25"/>
      <c r="C451" s="26" t="s">
        <v>74</v>
      </c>
      <c r="D451" s="26"/>
      <c r="E451" s="26"/>
      <c r="F451" s="26"/>
      <c r="G451" s="26"/>
      <c r="H451" s="18"/>
      <c r="I451" s="3"/>
      <c r="J451" s="3"/>
    </row>
    <row r="452" spans="1:10" s="4" customFormat="1" x14ac:dyDescent="0.25">
      <c r="A452" s="9"/>
      <c r="B452" s="33" t="s">
        <v>166</v>
      </c>
      <c r="C452" s="34"/>
      <c r="D452" s="34"/>
      <c r="E452" s="34"/>
      <c r="F452" s="33"/>
      <c r="G452" s="34"/>
      <c r="H452" s="18"/>
      <c r="I452" s="3"/>
      <c r="J452" s="3"/>
    </row>
    <row r="453" spans="1:10" s="4" customFormat="1" x14ac:dyDescent="0.25">
      <c r="A453" s="43"/>
      <c r="B453" s="55"/>
      <c r="C453" s="20"/>
      <c r="D453" s="29">
        <v>0</v>
      </c>
      <c r="E453" s="30">
        <v>2</v>
      </c>
      <c r="F453" s="53"/>
      <c r="G453" s="32">
        <f t="shared" ref="G453:G454" si="39">+C453*E453*D453</f>
        <v>0</v>
      </c>
      <c r="H453" s="18"/>
      <c r="I453" s="3"/>
      <c r="J453" s="3"/>
    </row>
    <row r="454" spans="1:10" s="4" customFormat="1" x14ac:dyDescent="0.25">
      <c r="A454" s="43"/>
      <c r="B454" s="55"/>
      <c r="C454" s="20"/>
      <c r="D454" s="29">
        <v>0</v>
      </c>
      <c r="E454" s="30">
        <v>2</v>
      </c>
      <c r="F454" s="53"/>
      <c r="G454" s="32">
        <f t="shared" si="39"/>
        <v>0</v>
      </c>
      <c r="H454" s="18"/>
      <c r="I454" s="3"/>
      <c r="J454" s="3"/>
    </row>
    <row r="455" spans="1:10" s="4" customFormat="1" x14ac:dyDescent="0.25">
      <c r="A455" s="9"/>
      <c r="B455" s="33" t="s">
        <v>167</v>
      </c>
      <c r="C455" s="34"/>
      <c r="D455" s="34"/>
      <c r="E455" s="34"/>
      <c r="F455" s="33"/>
      <c r="G455" s="34"/>
      <c r="H455" s="18"/>
      <c r="I455" s="3"/>
      <c r="J455" s="3"/>
    </row>
    <row r="456" spans="1:10" s="4" customFormat="1" x14ac:dyDescent="0.25">
      <c r="A456" s="43"/>
      <c r="B456" s="55"/>
      <c r="C456" s="20"/>
      <c r="D456" s="29">
        <v>0</v>
      </c>
      <c r="E456" s="30">
        <v>1.5</v>
      </c>
      <c r="F456" s="53"/>
      <c r="G456" s="32">
        <f t="shared" ref="G456:G457" si="40">+C456*E456*D456</f>
        <v>0</v>
      </c>
      <c r="H456" s="18"/>
      <c r="I456" s="3"/>
      <c r="J456" s="3"/>
    </row>
    <row r="457" spans="1:10" s="4" customFormat="1" x14ac:dyDescent="0.25">
      <c r="A457" s="43"/>
      <c r="B457" s="55"/>
      <c r="C457" s="20"/>
      <c r="D457" s="29">
        <v>0</v>
      </c>
      <c r="E457" s="30">
        <v>1.5</v>
      </c>
      <c r="F457" s="53"/>
      <c r="G457" s="32">
        <f t="shared" si="40"/>
        <v>0</v>
      </c>
      <c r="H457" s="18"/>
      <c r="I457" s="3"/>
      <c r="J457" s="3"/>
    </row>
    <row r="458" spans="1:10" s="4" customFormat="1" x14ac:dyDescent="0.25">
      <c r="A458" s="9"/>
      <c r="B458" s="33" t="s">
        <v>168</v>
      </c>
      <c r="C458" s="34"/>
      <c r="D458" s="34"/>
      <c r="E458" s="34"/>
      <c r="F458" s="33"/>
      <c r="G458" s="34"/>
      <c r="H458" s="18"/>
      <c r="I458" s="3"/>
      <c r="J458" s="3"/>
    </row>
    <row r="459" spans="1:10" s="4" customFormat="1" x14ac:dyDescent="0.25">
      <c r="A459" s="43"/>
      <c r="B459" s="55"/>
      <c r="C459" s="20"/>
      <c r="D459" s="29">
        <v>0</v>
      </c>
      <c r="E459" s="30">
        <v>1</v>
      </c>
      <c r="F459" s="53"/>
      <c r="G459" s="32">
        <f t="shared" ref="G459:G460" si="41">+C459*E459*D459</f>
        <v>0</v>
      </c>
      <c r="H459" s="18"/>
      <c r="I459" s="3"/>
      <c r="J459" s="3"/>
    </row>
    <row r="460" spans="1:10" s="4" customFormat="1" x14ac:dyDescent="0.25">
      <c r="A460" s="43"/>
      <c r="B460" s="55"/>
      <c r="C460" s="20"/>
      <c r="D460" s="29">
        <v>0</v>
      </c>
      <c r="E460" s="30">
        <v>1</v>
      </c>
      <c r="F460" s="53"/>
      <c r="G460" s="32">
        <f t="shared" si="41"/>
        <v>0</v>
      </c>
      <c r="H460" s="18"/>
      <c r="I460" s="3"/>
      <c r="J460" s="3"/>
    </row>
    <row r="461" spans="1:10" s="4" customFormat="1" x14ac:dyDescent="0.25">
      <c r="A461" s="9"/>
      <c r="B461" s="33" t="s">
        <v>39</v>
      </c>
      <c r="C461" s="34"/>
      <c r="D461" s="34"/>
      <c r="E461" s="34"/>
      <c r="F461" s="33"/>
      <c r="G461" s="34"/>
      <c r="H461" s="18"/>
      <c r="I461" s="3"/>
      <c r="J461" s="3"/>
    </row>
    <row r="462" spans="1:10" s="4" customFormat="1" x14ac:dyDescent="0.25">
      <c r="A462" s="9"/>
      <c r="B462" s="31"/>
      <c r="C462" s="3"/>
      <c r="D462" s="36"/>
      <c r="E462" s="3"/>
      <c r="F462" s="3"/>
      <c r="G462" s="3"/>
      <c r="H462" s="18"/>
      <c r="I462" s="3"/>
      <c r="J462" s="3"/>
    </row>
    <row r="463" spans="1:10" s="4" customFormat="1" x14ac:dyDescent="0.25">
      <c r="A463" s="9"/>
      <c r="B463" s="31"/>
      <c r="C463" s="3"/>
      <c r="D463" s="36"/>
      <c r="E463" s="3"/>
      <c r="F463" s="3"/>
      <c r="G463" s="3"/>
      <c r="H463" s="18"/>
      <c r="I463" s="3"/>
      <c r="J463" s="3"/>
    </row>
    <row r="464" spans="1:10" s="4" customFormat="1" x14ac:dyDescent="0.25">
      <c r="A464" s="9"/>
      <c r="B464" s="37"/>
      <c r="C464" s="38"/>
      <c r="D464" s="37"/>
      <c r="E464" s="37"/>
      <c r="F464" s="37"/>
      <c r="G464" s="38" t="s">
        <v>44</v>
      </c>
      <c r="H464" s="37" t="s">
        <v>169</v>
      </c>
      <c r="I464" s="39">
        <f>+SUM(G450:G463)</f>
        <v>0</v>
      </c>
      <c r="J464" s="3"/>
    </row>
    <row r="465" spans="1:10" s="4" customFormat="1" x14ac:dyDescent="0.25">
      <c r="A465" s="9"/>
      <c r="B465" s="3"/>
      <c r="C465" s="3"/>
      <c r="D465" s="3"/>
      <c r="E465" s="3"/>
      <c r="F465" s="3"/>
      <c r="G465" s="3"/>
      <c r="H465" s="18"/>
      <c r="I465" s="3"/>
      <c r="J465" s="3"/>
    </row>
    <row r="466" spans="1:10" s="4" customFormat="1" x14ac:dyDescent="0.25">
      <c r="A466" s="52" t="s">
        <v>170</v>
      </c>
      <c r="B466" s="19"/>
      <c r="C466" s="24"/>
      <c r="D466" s="24"/>
      <c r="E466" s="24"/>
      <c r="F466" s="24"/>
      <c r="G466" s="24"/>
      <c r="H466" s="18"/>
      <c r="I466" s="3"/>
      <c r="J466" s="3"/>
    </row>
    <row r="467" spans="1:10" s="4" customFormat="1" x14ac:dyDescent="0.25">
      <c r="A467" s="61" t="s">
        <v>14</v>
      </c>
      <c r="B467" s="25" t="s">
        <v>28</v>
      </c>
      <c r="C467" s="26" t="s">
        <v>29</v>
      </c>
      <c r="D467" s="26" t="s">
        <v>30</v>
      </c>
      <c r="E467" s="26" t="s">
        <v>31</v>
      </c>
      <c r="F467" s="26" t="s">
        <v>32</v>
      </c>
      <c r="G467" s="26" t="s">
        <v>24</v>
      </c>
      <c r="H467" s="18"/>
      <c r="I467" s="3"/>
      <c r="J467" s="3"/>
    </row>
    <row r="468" spans="1:10" s="4" customFormat="1" x14ac:dyDescent="0.25">
      <c r="A468" s="27"/>
      <c r="B468" s="25"/>
      <c r="C468" s="26" t="s">
        <v>74</v>
      </c>
      <c r="D468" s="26"/>
      <c r="E468" s="26"/>
      <c r="F468" s="26"/>
      <c r="G468" s="26"/>
      <c r="H468" s="18"/>
      <c r="I468" s="3"/>
      <c r="J468" s="3"/>
    </row>
    <row r="469" spans="1:10" s="4" customFormat="1" x14ac:dyDescent="0.25">
      <c r="A469" s="43"/>
      <c r="B469" s="55"/>
      <c r="C469" s="20"/>
      <c r="D469" s="29">
        <v>0</v>
      </c>
      <c r="E469" s="30">
        <v>1</v>
      </c>
      <c r="F469" s="53"/>
      <c r="G469" s="32">
        <f t="shared" ref="G469:G470" si="42">+C469*E469*D469</f>
        <v>0</v>
      </c>
      <c r="H469" s="18"/>
      <c r="I469" s="3"/>
      <c r="J469" s="3"/>
    </row>
    <row r="470" spans="1:10" s="4" customFormat="1" x14ac:dyDescent="0.25">
      <c r="A470" s="43"/>
      <c r="B470" s="55"/>
      <c r="C470" s="20"/>
      <c r="D470" s="29">
        <v>0</v>
      </c>
      <c r="E470" s="30">
        <v>1</v>
      </c>
      <c r="F470" s="53"/>
      <c r="G470" s="32">
        <f t="shared" si="42"/>
        <v>0</v>
      </c>
      <c r="H470" s="18"/>
      <c r="I470" s="3"/>
      <c r="J470" s="3"/>
    </row>
    <row r="471" spans="1:10" s="4" customFormat="1" x14ac:dyDescent="0.25">
      <c r="A471" s="9"/>
      <c r="B471" s="33" t="s">
        <v>39</v>
      </c>
      <c r="C471" s="34"/>
      <c r="D471" s="34"/>
      <c r="E471" s="34"/>
      <c r="F471" s="33"/>
      <c r="G471" s="34"/>
      <c r="H471" s="18"/>
      <c r="I471" s="3"/>
      <c r="J471" s="3"/>
    </row>
    <row r="472" spans="1:10" s="4" customFormat="1" x14ac:dyDescent="0.25">
      <c r="A472" s="9"/>
      <c r="B472" s="31"/>
      <c r="C472" s="3"/>
      <c r="D472" s="36"/>
      <c r="E472" s="3"/>
      <c r="F472" s="3"/>
      <c r="G472" s="3"/>
      <c r="H472" s="18"/>
      <c r="I472" s="3"/>
      <c r="J472" s="3"/>
    </row>
    <row r="473" spans="1:10" s="4" customFormat="1" x14ac:dyDescent="0.25">
      <c r="A473" s="9"/>
      <c r="B473" s="31"/>
      <c r="C473" s="3"/>
      <c r="D473" s="36"/>
      <c r="E473" s="3"/>
      <c r="F473" s="3"/>
      <c r="G473" s="3"/>
      <c r="H473" s="18"/>
      <c r="I473" s="3"/>
      <c r="J473" s="3"/>
    </row>
    <row r="474" spans="1:10" s="4" customFormat="1" x14ac:dyDescent="0.25">
      <c r="A474" s="9"/>
      <c r="B474" s="37"/>
      <c r="C474" s="38"/>
      <c r="D474" s="37"/>
      <c r="E474" s="37"/>
      <c r="F474" s="37"/>
      <c r="G474" s="38" t="s">
        <v>44</v>
      </c>
      <c r="H474" s="37" t="s">
        <v>171</v>
      </c>
      <c r="I474" s="39">
        <f>+SUM(G467:G473)</f>
        <v>0</v>
      </c>
      <c r="J474" s="3"/>
    </row>
    <row r="475" spans="1:10" s="4" customFormat="1" x14ac:dyDescent="0.25">
      <c r="A475" s="9"/>
      <c r="B475" s="3"/>
      <c r="C475" s="3"/>
      <c r="D475" s="3"/>
      <c r="E475" s="3"/>
      <c r="F475" s="3"/>
      <c r="G475" s="3"/>
      <c r="H475" s="18"/>
      <c r="I475" s="3"/>
      <c r="J475" s="3"/>
    </row>
    <row r="476" spans="1:10" s="4" customFormat="1" x14ac:dyDescent="0.25">
      <c r="A476" s="52" t="s">
        <v>172</v>
      </c>
      <c r="B476" s="19"/>
      <c r="C476" s="24"/>
      <c r="D476" s="24"/>
      <c r="E476" s="24"/>
      <c r="F476" s="24"/>
      <c r="G476" s="24"/>
      <c r="H476" s="18"/>
      <c r="I476" s="3"/>
      <c r="J476" s="3"/>
    </row>
    <row r="477" spans="1:10" s="4" customFormat="1" x14ac:dyDescent="0.25">
      <c r="A477" s="61" t="s">
        <v>14</v>
      </c>
      <c r="B477" s="25" t="s">
        <v>28</v>
      </c>
      <c r="C477" s="26" t="s">
        <v>29</v>
      </c>
      <c r="D477" s="26" t="s">
        <v>30</v>
      </c>
      <c r="E477" s="26" t="s">
        <v>31</v>
      </c>
      <c r="F477" s="26" t="s">
        <v>32</v>
      </c>
      <c r="G477" s="26" t="s">
        <v>24</v>
      </c>
      <c r="H477" s="18"/>
      <c r="I477" s="3"/>
      <c r="J477" s="3"/>
    </row>
    <row r="478" spans="1:10" s="4" customFormat="1" x14ac:dyDescent="0.25">
      <c r="A478" s="27"/>
      <c r="B478" s="65" t="s">
        <v>209</v>
      </c>
      <c r="C478" s="26" t="s">
        <v>74</v>
      </c>
      <c r="D478" s="26"/>
      <c r="E478" s="26" t="s">
        <v>160</v>
      </c>
      <c r="F478" s="26"/>
      <c r="G478" s="26"/>
      <c r="H478" s="18"/>
      <c r="I478" s="3"/>
      <c r="J478" s="3"/>
    </row>
    <row r="479" spans="1:10" s="4" customFormat="1" x14ac:dyDescent="0.25">
      <c r="A479" s="43"/>
      <c r="B479" s="55"/>
      <c r="C479" s="20"/>
      <c r="D479" s="29">
        <v>0</v>
      </c>
      <c r="E479" s="30">
        <v>1.5</v>
      </c>
      <c r="F479" s="53"/>
      <c r="G479" s="32">
        <f t="shared" ref="G479:G480" si="43">+C479*E479*D479</f>
        <v>0</v>
      </c>
      <c r="H479" s="18"/>
      <c r="I479" s="3"/>
      <c r="J479" s="3"/>
    </row>
    <row r="480" spans="1:10" s="4" customFormat="1" x14ac:dyDescent="0.25">
      <c r="A480" s="43"/>
      <c r="B480" s="55"/>
      <c r="C480" s="20"/>
      <c r="D480" s="29">
        <v>0</v>
      </c>
      <c r="E480" s="30">
        <v>1.5</v>
      </c>
      <c r="F480" s="53"/>
      <c r="G480" s="32">
        <f t="shared" si="43"/>
        <v>0</v>
      </c>
      <c r="H480" s="18"/>
      <c r="I480" s="3"/>
      <c r="J480" s="3"/>
    </row>
    <row r="481" spans="1:10" s="4" customFormat="1" x14ac:dyDescent="0.25">
      <c r="A481" s="9"/>
      <c r="B481" s="33" t="s">
        <v>39</v>
      </c>
      <c r="C481" s="34"/>
      <c r="D481" s="34"/>
      <c r="E481" s="34"/>
      <c r="F481" s="33"/>
      <c r="G481" s="34"/>
      <c r="H481" s="18"/>
      <c r="I481" s="3"/>
      <c r="J481" s="3"/>
    </row>
    <row r="482" spans="1:10" s="4" customFormat="1" x14ac:dyDescent="0.25">
      <c r="A482" s="9"/>
      <c r="B482" s="31"/>
      <c r="C482" s="3"/>
      <c r="D482" s="36"/>
      <c r="E482" s="3"/>
      <c r="F482" s="3"/>
      <c r="G482" s="3"/>
      <c r="H482" s="18"/>
      <c r="I482" s="3"/>
      <c r="J482" s="3"/>
    </row>
    <row r="483" spans="1:10" s="4" customFormat="1" x14ac:dyDescent="0.25">
      <c r="A483" s="9"/>
      <c r="B483" s="31"/>
      <c r="C483" s="3"/>
      <c r="D483" s="36"/>
      <c r="E483" s="3"/>
      <c r="F483" s="3"/>
      <c r="G483" s="3"/>
      <c r="H483" s="18"/>
      <c r="I483" s="3"/>
      <c r="J483" s="3"/>
    </row>
    <row r="484" spans="1:10" s="4" customFormat="1" x14ac:dyDescent="0.25">
      <c r="A484" s="9"/>
      <c r="B484" s="37"/>
      <c r="C484" s="38"/>
      <c r="D484" s="37"/>
      <c r="E484" s="37"/>
      <c r="F484" s="37"/>
      <c r="G484" s="38" t="s">
        <v>44</v>
      </c>
      <c r="H484" s="37">
        <v>3.16</v>
      </c>
      <c r="I484" s="39">
        <f>+SUM(G477:G483)</f>
        <v>0</v>
      </c>
      <c r="J484" s="3"/>
    </row>
    <row r="485" spans="1:10" s="4" customFormat="1" x14ac:dyDescent="0.25">
      <c r="A485" s="9"/>
      <c r="B485" s="3"/>
      <c r="C485" s="3"/>
      <c r="D485" s="3"/>
      <c r="E485" s="3"/>
      <c r="F485" s="3"/>
      <c r="G485" s="3"/>
      <c r="H485" s="18"/>
      <c r="I485" s="3"/>
      <c r="J485" s="3"/>
    </row>
    <row r="486" spans="1:10" s="4" customFormat="1" x14ac:dyDescent="0.25">
      <c r="A486" s="52" t="s">
        <v>173</v>
      </c>
      <c r="B486" s="19"/>
      <c r="C486" s="24"/>
      <c r="D486" s="24"/>
      <c r="E486" s="24"/>
      <c r="F486" s="24"/>
      <c r="G486" s="24"/>
      <c r="H486" s="18"/>
      <c r="I486" s="3"/>
      <c r="J486" s="3"/>
    </row>
    <row r="487" spans="1:10" s="4" customFormat="1" x14ac:dyDescent="0.25">
      <c r="A487" s="61" t="s">
        <v>14</v>
      </c>
      <c r="B487" s="25" t="s">
        <v>28</v>
      </c>
      <c r="C487" s="26" t="s">
        <v>29</v>
      </c>
      <c r="D487" s="26" t="s">
        <v>30</v>
      </c>
      <c r="E487" s="26" t="s">
        <v>31</v>
      </c>
      <c r="F487" s="26" t="s">
        <v>32</v>
      </c>
      <c r="G487" s="26" t="s">
        <v>24</v>
      </c>
      <c r="H487" s="18"/>
      <c r="I487" s="3"/>
      <c r="J487" s="3"/>
    </row>
    <row r="488" spans="1:10" s="4" customFormat="1" x14ac:dyDescent="0.25">
      <c r="A488" s="27"/>
      <c r="B488" s="65" t="s">
        <v>209</v>
      </c>
      <c r="C488" s="26" t="s">
        <v>33</v>
      </c>
      <c r="D488" s="26"/>
      <c r="E488" s="26" t="s">
        <v>160</v>
      </c>
      <c r="F488" s="26"/>
      <c r="G488" s="26"/>
      <c r="H488" s="18"/>
      <c r="I488" s="3"/>
      <c r="J488" s="3"/>
    </row>
    <row r="489" spans="1:10" s="4" customFormat="1" x14ac:dyDescent="0.25">
      <c r="A489" s="43"/>
      <c r="B489" s="55"/>
      <c r="C489" s="20"/>
      <c r="D489" s="29">
        <v>0</v>
      </c>
      <c r="E489" s="30">
        <v>1.5</v>
      </c>
      <c r="F489" s="53"/>
      <c r="G489" s="32">
        <f t="shared" ref="G489:G490" si="44">+C489*E489*D489</f>
        <v>0</v>
      </c>
      <c r="H489" s="18"/>
      <c r="I489" s="3"/>
      <c r="J489" s="3"/>
    </row>
    <row r="490" spans="1:10" s="4" customFormat="1" x14ac:dyDescent="0.25">
      <c r="A490" s="43"/>
      <c r="B490" s="55"/>
      <c r="C490" s="20"/>
      <c r="D490" s="29">
        <v>0</v>
      </c>
      <c r="E490" s="30">
        <v>1.5</v>
      </c>
      <c r="F490" s="53"/>
      <c r="G490" s="32">
        <f t="shared" si="44"/>
        <v>0</v>
      </c>
      <c r="H490" s="18"/>
      <c r="I490" s="3"/>
      <c r="J490" s="3"/>
    </row>
    <row r="491" spans="1:10" s="4" customFormat="1" x14ac:dyDescent="0.25">
      <c r="A491" s="9"/>
      <c r="B491" s="33" t="s">
        <v>39</v>
      </c>
      <c r="C491" s="34"/>
      <c r="D491" s="34"/>
      <c r="E491" s="34"/>
      <c r="F491" s="33"/>
      <c r="G491" s="34"/>
      <c r="H491" s="18"/>
      <c r="I491" s="3"/>
      <c r="J491" s="3"/>
    </row>
    <row r="492" spans="1:10" s="4" customFormat="1" x14ac:dyDescent="0.25">
      <c r="A492" s="9"/>
      <c r="B492" s="31"/>
      <c r="C492" s="3"/>
      <c r="D492" s="36"/>
      <c r="E492" s="3"/>
      <c r="F492" s="3"/>
      <c r="G492" s="3"/>
      <c r="H492" s="18"/>
      <c r="I492" s="3"/>
      <c r="J492" s="3"/>
    </row>
    <row r="493" spans="1:10" s="4" customFormat="1" x14ac:dyDescent="0.25">
      <c r="A493" s="9"/>
      <c r="B493" s="31"/>
      <c r="C493" s="3"/>
      <c r="D493" s="36"/>
      <c r="E493" s="3"/>
      <c r="F493" s="3"/>
      <c r="G493" s="3"/>
      <c r="H493" s="18"/>
      <c r="I493" s="3"/>
      <c r="J493" s="3"/>
    </row>
    <row r="494" spans="1:10" s="4" customFormat="1" x14ac:dyDescent="0.25">
      <c r="A494" s="9"/>
      <c r="B494" s="37"/>
      <c r="C494" s="38"/>
      <c r="D494" s="37"/>
      <c r="E494" s="37"/>
      <c r="F494" s="37"/>
      <c r="G494" s="38" t="s">
        <v>44</v>
      </c>
      <c r="H494" s="37" t="s">
        <v>174</v>
      </c>
      <c r="I494" s="39">
        <f>+SUM(G487:G493)</f>
        <v>0</v>
      </c>
      <c r="J494" s="3"/>
    </row>
    <row r="495" spans="1:10" s="4" customFormat="1" x14ac:dyDescent="0.25">
      <c r="A495" s="9"/>
      <c r="B495" s="3"/>
      <c r="C495" s="3"/>
      <c r="D495" s="3"/>
      <c r="E495" s="3"/>
      <c r="F495" s="3"/>
      <c r="G495" s="3"/>
      <c r="H495" s="18"/>
      <c r="I495" s="3"/>
      <c r="J495" s="3"/>
    </row>
    <row r="496" spans="1:10" s="4" customFormat="1" x14ac:dyDescent="0.25">
      <c r="A496" s="52" t="s">
        <v>175</v>
      </c>
      <c r="B496" s="19"/>
      <c r="C496" s="24"/>
      <c r="D496" s="24"/>
      <c r="E496" s="24"/>
      <c r="F496" s="24"/>
      <c r="G496" s="24"/>
      <c r="H496" s="18"/>
      <c r="I496" s="3"/>
      <c r="J496" s="3"/>
    </row>
    <row r="497" spans="1:10" s="4" customFormat="1" x14ac:dyDescent="0.25">
      <c r="A497" s="61" t="s">
        <v>14</v>
      </c>
      <c r="B497" s="25" t="s">
        <v>28</v>
      </c>
      <c r="C497" s="26" t="s">
        <v>29</v>
      </c>
      <c r="D497" s="26" t="s">
        <v>30</v>
      </c>
      <c r="E497" s="26" t="s">
        <v>31</v>
      </c>
      <c r="F497" s="26" t="s">
        <v>32</v>
      </c>
      <c r="G497" s="26" t="s">
        <v>24</v>
      </c>
      <c r="H497" s="18"/>
      <c r="I497" s="3"/>
      <c r="J497" s="3"/>
    </row>
    <row r="498" spans="1:10" s="4" customFormat="1" x14ac:dyDescent="0.25">
      <c r="A498" s="27"/>
      <c r="B498" s="65" t="s">
        <v>209</v>
      </c>
      <c r="C498" s="26" t="s">
        <v>33</v>
      </c>
      <c r="D498" s="26"/>
      <c r="E498" s="26" t="s">
        <v>160</v>
      </c>
      <c r="F498" s="26"/>
      <c r="G498" s="26"/>
      <c r="H498" s="18"/>
      <c r="I498" s="3"/>
      <c r="J498" s="3"/>
    </row>
    <row r="499" spans="1:10" s="4" customFormat="1" x14ac:dyDescent="0.25">
      <c r="A499" s="43"/>
      <c r="B499" s="55"/>
      <c r="C499" s="20"/>
      <c r="D499" s="29">
        <v>0</v>
      </c>
      <c r="E499" s="30">
        <v>1.5</v>
      </c>
      <c r="F499" s="53"/>
      <c r="G499" s="32">
        <f t="shared" ref="G499:G500" si="45">+C499*E499*D499</f>
        <v>0</v>
      </c>
      <c r="H499" s="18"/>
      <c r="I499" s="3"/>
      <c r="J499" s="3"/>
    </row>
    <row r="500" spans="1:10" s="4" customFormat="1" x14ac:dyDescent="0.25">
      <c r="A500" s="43"/>
      <c r="B500" s="55"/>
      <c r="C500" s="20"/>
      <c r="D500" s="29">
        <v>0</v>
      </c>
      <c r="E500" s="30">
        <v>1.5</v>
      </c>
      <c r="F500" s="53"/>
      <c r="G500" s="32">
        <f t="shared" si="45"/>
        <v>0</v>
      </c>
      <c r="H500" s="18"/>
      <c r="I500" s="3"/>
      <c r="J500" s="3"/>
    </row>
    <row r="501" spans="1:10" s="4" customFormat="1" x14ac:dyDescent="0.25">
      <c r="A501" s="9"/>
      <c r="B501" s="33" t="s">
        <v>39</v>
      </c>
      <c r="C501" s="34"/>
      <c r="D501" s="34"/>
      <c r="E501" s="34"/>
      <c r="F501" s="33"/>
      <c r="G501" s="34"/>
      <c r="H501" s="18"/>
      <c r="I501" s="3"/>
      <c r="J501" s="3"/>
    </row>
    <row r="502" spans="1:10" s="4" customFormat="1" x14ac:dyDescent="0.25">
      <c r="A502" s="9"/>
      <c r="B502" s="31"/>
      <c r="C502" s="3"/>
      <c r="D502" s="36"/>
      <c r="E502" s="3"/>
      <c r="F502" s="3"/>
      <c r="G502" s="3"/>
      <c r="H502" s="18"/>
      <c r="I502" s="3"/>
      <c r="J502" s="3"/>
    </row>
    <row r="503" spans="1:10" s="4" customFormat="1" x14ac:dyDescent="0.25">
      <c r="A503" s="9"/>
      <c r="B503" s="31"/>
      <c r="C503" s="3"/>
      <c r="D503" s="36"/>
      <c r="E503" s="3"/>
      <c r="F503" s="3"/>
      <c r="G503" s="3"/>
      <c r="H503" s="18"/>
      <c r="I503" s="3"/>
      <c r="J503" s="3"/>
    </row>
    <row r="504" spans="1:10" s="4" customFormat="1" x14ac:dyDescent="0.25">
      <c r="A504" s="9"/>
      <c r="B504" s="37"/>
      <c r="C504" s="38"/>
      <c r="D504" s="37"/>
      <c r="E504" s="37"/>
      <c r="F504" s="37"/>
      <c r="G504" s="38" t="s">
        <v>44</v>
      </c>
      <c r="H504" s="37">
        <v>3.18</v>
      </c>
      <c r="I504" s="39">
        <f>+SUM(G497:G503)</f>
        <v>0</v>
      </c>
      <c r="J504" s="3"/>
    </row>
    <row r="505" spans="1:10" s="4" customFormat="1" x14ac:dyDescent="0.25">
      <c r="A505" s="9"/>
      <c r="B505" s="3"/>
      <c r="C505" s="3"/>
      <c r="D505" s="3"/>
      <c r="E505" s="3"/>
      <c r="F505" s="3"/>
      <c r="G505" s="3"/>
      <c r="H505" s="18"/>
      <c r="I505" s="3"/>
      <c r="J505" s="3"/>
    </row>
    <row r="506" spans="1:10" s="4" customFormat="1" x14ac:dyDescent="0.25">
      <c r="A506" s="52" t="s">
        <v>176</v>
      </c>
      <c r="B506" s="19"/>
      <c r="C506" s="24"/>
      <c r="D506" s="24"/>
      <c r="E506" s="24"/>
      <c r="F506" s="24"/>
      <c r="G506" s="24"/>
      <c r="H506" s="18"/>
      <c r="I506" s="3"/>
      <c r="J506" s="3"/>
    </row>
    <row r="507" spans="1:10" s="4" customFormat="1" x14ac:dyDescent="0.25">
      <c r="A507" s="61" t="s">
        <v>14</v>
      </c>
      <c r="B507" s="25" t="s">
        <v>28</v>
      </c>
      <c r="C507" s="26" t="s">
        <v>29</v>
      </c>
      <c r="D507" s="26" t="s">
        <v>30</v>
      </c>
      <c r="E507" s="26" t="s">
        <v>31</v>
      </c>
      <c r="F507" s="26" t="s">
        <v>32</v>
      </c>
      <c r="G507" s="26" t="s">
        <v>24</v>
      </c>
      <c r="H507" s="18"/>
      <c r="I507" s="3"/>
      <c r="J507" s="3"/>
    </row>
    <row r="508" spans="1:10" s="4" customFormat="1" x14ac:dyDescent="0.25">
      <c r="A508" s="27"/>
      <c r="B508" s="65" t="s">
        <v>209</v>
      </c>
      <c r="C508" s="26" t="s">
        <v>33</v>
      </c>
      <c r="D508" s="26"/>
      <c r="E508" s="26" t="s">
        <v>160</v>
      </c>
      <c r="F508" s="26"/>
      <c r="G508" s="26"/>
      <c r="H508" s="18"/>
      <c r="I508" s="3"/>
      <c r="J508" s="3"/>
    </row>
    <row r="509" spans="1:10" s="4" customFormat="1" x14ac:dyDescent="0.25">
      <c r="A509" s="43"/>
      <c r="B509" s="55"/>
      <c r="C509" s="20"/>
      <c r="D509" s="29">
        <v>0</v>
      </c>
      <c r="E509" s="30">
        <v>1.5</v>
      </c>
      <c r="F509" s="53"/>
      <c r="G509" s="32">
        <f t="shared" ref="G509:G510" si="46">+C509*E509*D509</f>
        <v>0</v>
      </c>
      <c r="H509" s="18"/>
      <c r="I509" s="3"/>
      <c r="J509" s="3"/>
    </row>
    <row r="510" spans="1:10" s="4" customFormat="1" x14ac:dyDescent="0.25">
      <c r="A510" s="43"/>
      <c r="B510" s="55"/>
      <c r="C510" s="20"/>
      <c r="D510" s="29">
        <v>0</v>
      </c>
      <c r="E510" s="30">
        <v>1.5</v>
      </c>
      <c r="F510" s="53"/>
      <c r="G510" s="32">
        <f t="shared" si="46"/>
        <v>0</v>
      </c>
      <c r="H510" s="18"/>
      <c r="I510" s="3"/>
      <c r="J510" s="3"/>
    </row>
    <row r="511" spans="1:10" s="4" customFormat="1" x14ac:dyDescent="0.25">
      <c r="A511" s="9"/>
      <c r="B511" s="33" t="s">
        <v>39</v>
      </c>
      <c r="C511" s="34"/>
      <c r="D511" s="34"/>
      <c r="E511" s="34"/>
      <c r="F511" s="33"/>
      <c r="G511" s="34"/>
      <c r="H511" s="18"/>
      <c r="I511" s="3"/>
      <c r="J511" s="3"/>
    </row>
    <row r="512" spans="1:10" s="4" customFormat="1" x14ac:dyDescent="0.25">
      <c r="A512" s="9"/>
      <c r="B512" s="31"/>
      <c r="C512" s="3"/>
      <c r="D512" s="36"/>
      <c r="E512" s="3"/>
      <c r="F512" s="3"/>
      <c r="G512" s="3"/>
      <c r="H512" s="18"/>
      <c r="I512" s="3"/>
      <c r="J512" s="3"/>
    </row>
    <row r="513" spans="1:10" s="4" customFormat="1" x14ac:dyDescent="0.25">
      <c r="A513" s="9"/>
      <c r="B513" s="31"/>
      <c r="C513" s="3"/>
      <c r="D513" s="36"/>
      <c r="E513" s="3"/>
      <c r="F513" s="3"/>
      <c r="G513" s="3"/>
      <c r="H513" s="18"/>
      <c r="I513" s="3"/>
      <c r="J513" s="3"/>
    </row>
    <row r="514" spans="1:10" s="4" customFormat="1" x14ac:dyDescent="0.25">
      <c r="A514" s="9"/>
      <c r="B514" s="37"/>
      <c r="C514" s="38"/>
      <c r="D514" s="37"/>
      <c r="E514" s="37"/>
      <c r="F514" s="37"/>
      <c r="G514" s="38" t="s">
        <v>44</v>
      </c>
      <c r="H514" s="37" t="s">
        <v>177</v>
      </c>
      <c r="I514" s="39">
        <f>+SUM(G507:G513)</f>
        <v>0</v>
      </c>
      <c r="J514" s="3"/>
    </row>
    <row r="515" spans="1:10" s="4" customFormat="1" x14ac:dyDescent="0.25">
      <c r="A515" s="9"/>
      <c r="B515" s="3"/>
      <c r="C515" s="3"/>
      <c r="D515" s="3"/>
      <c r="E515" s="3"/>
      <c r="F515" s="3"/>
      <c r="G515" s="3"/>
      <c r="H515" s="18"/>
      <c r="I515" s="3"/>
      <c r="J515" s="3"/>
    </row>
    <row r="516" spans="1:10" s="4" customFormat="1" x14ac:dyDescent="0.25">
      <c r="A516" s="52" t="s">
        <v>178</v>
      </c>
      <c r="B516" s="19"/>
      <c r="C516" s="24"/>
      <c r="D516" s="24"/>
      <c r="E516" s="24"/>
      <c r="F516" s="24"/>
      <c r="G516" s="24"/>
      <c r="H516" s="18"/>
      <c r="I516" s="3"/>
      <c r="J516" s="3"/>
    </row>
    <row r="517" spans="1:10" s="4" customFormat="1" x14ac:dyDescent="0.25">
      <c r="A517" s="61" t="s">
        <v>14</v>
      </c>
      <c r="B517" s="25" t="s">
        <v>28</v>
      </c>
      <c r="C517" s="26" t="s">
        <v>29</v>
      </c>
      <c r="D517" s="26" t="s">
        <v>30</v>
      </c>
      <c r="E517" s="26" t="s">
        <v>31</v>
      </c>
      <c r="F517" s="26" t="s">
        <v>32</v>
      </c>
      <c r="G517" s="26" t="s">
        <v>24</v>
      </c>
      <c r="H517" s="18"/>
      <c r="I517" s="3"/>
      <c r="J517" s="3"/>
    </row>
    <row r="518" spans="1:10" s="4" customFormat="1" x14ac:dyDescent="0.25">
      <c r="A518" s="27"/>
      <c r="B518" s="65" t="s">
        <v>209</v>
      </c>
      <c r="C518" s="26" t="s">
        <v>33</v>
      </c>
      <c r="D518" s="26"/>
      <c r="E518" s="26"/>
      <c r="F518" s="26"/>
      <c r="G518" s="26"/>
      <c r="H518" s="18"/>
      <c r="I518" s="3"/>
      <c r="J518" s="3"/>
    </row>
    <row r="519" spans="1:10" s="4" customFormat="1" x14ac:dyDescent="0.25">
      <c r="A519" s="43"/>
      <c r="B519" s="55"/>
      <c r="C519" s="20"/>
      <c r="D519" s="29">
        <v>0</v>
      </c>
      <c r="E519" s="30">
        <v>9.9999999999999995E-7</v>
      </c>
      <c r="F519" s="53"/>
      <c r="G519" s="32">
        <f t="shared" ref="G519:G520" si="47">+C519*E519*D519</f>
        <v>0</v>
      </c>
      <c r="H519" s="18"/>
      <c r="I519" s="3"/>
      <c r="J519" s="3"/>
    </row>
    <row r="520" spans="1:10" s="4" customFormat="1" x14ac:dyDescent="0.25">
      <c r="A520" s="43"/>
      <c r="B520" s="55"/>
      <c r="C520" s="20"/>
      <c r="D520" s="29">
        <v>0</v>
      </c>
      <c r="E520" s="30">
        <v>9.9999999999999995E-7</v>
      </c>
      <c r="F520" s="53"/>
      <c r="G520" s="32">
        <f t="shared" si="47"/>
        <v>0</v>
      </c>
      <c r="H520" s="18"/>
      <c r="I520" s="3"/>
      <c r="J520" s="3"/>
    </row>
    <row r="521" spans="1:10" s="4" customFormat="1" x14ac:dyDescent="0.25">
      <c r="A521" s="9"/>
      <c r="B521" s="33" t="s">
        <v>39</v>
      </c>
      <c r="C521" s="34"/>
      <c r="D521" s="34"/>
      <c r="E521" s="34"/>
      <c r="F521" s="33"/>
      <c r="G521" s="34"/>
      <c r="H521" s="18"/>
      <c r="I521" s="3"/>
      <c r="J521" s="3"/>
    </row>
    <row r="522" spans="1:10" s="4" customFormat="1" x14ac:dyDescent="0.25">
      <c r="A522" s="9"/>
      <c r="B522" s="31"/>
      <c r="C522" s="3"/>
      <c r="D522" s="36"/>
      <c r="E522" s="3"/>
      <c r="F522" s="3"/>
      <c r="G522" s="3"/>
      <c r="H522" s="18"/>
      <c r="I522" s="3"/>
      <c r="J522" s="3"/>
    </row>
    <row r="523" spans="1:10" s="4" customFormat="1" x14ac:dyDescent="0.25">
      <c r="A523" s="9"/>
      <c r="B523" s="31"/>
      <c r="C523" s="3"/>
      <c r="D523" s="36"/>
      <c r="E523" s="3"/>
      <c r="F523" s="3"/>
      <c r="G523" s="3"/>
      <c r="H523" s="18"/>
      <c r="I523" s="3"/>
      <c r="J523" s="3"/>
    </row>
    <row r="524" spans="1:10" s="4" customFormat="1" x14ac:dyDescent="0.25">
      <c r="A524" s="9"/>
      <c r="B524" s="37"/>
      <c r="C524" s="38"/>
      <c r="D524" s="37"/>
      <c r="E524" s="37"/>
      <c r="F524" s="37"/>
      <c r="G524" s="38" t="s">
        <v>44</v>
      </c>
      <c r="H524" s="37" t="s">
        <v>179</v>
      </c>
      <c r="I524" s="39">
        <f>IF(SUM(G517:G523)&gt;1,1,SUM(G517:G523))</f>
        <v>0</v>
      </c>
      <c r="J524" s="3"/>
    </row>
    <row r="525" spans="1:10" s="4" customFormat="1" x14ac:dyDescent="0.25">
      <c r="A525" s="23" t="s">
        <v>102</v>
      </c>
      <c r="B525" s="15"/>
      <c r="C525" s="16"/>
      <c r="D525" s="16"/>
      <c r="E525" s="16"/>
      <c r="F525" s="16"/>
      <c r="G525" s="16"/>
      <c r="H525" s="15" t="s">
        <v>180</v>
      </c>
      <c r="I525" s="16"/>
      <c r="J525" s="57">
        <f>+SUM(I253:I524)</f>
        <v>0</v>
      </c>
    </row>
    <row r="526" spans="1:10" s="4" customFormat="1" x14ac:dyDescent="0.25">
      <c r="A526" s="9"/>
      <c r="B526" s="3"/>
      <c r="C526" s="3"/>
      <c r="D526" s="3"/>
      <c r="E526" s="3"/>
      <c r="F526" s="3"/>
      <c r="G526" s="3"/>
      <c r="H526" s="18"/>
      <c r="I526" s="3"/>
      <c r="J526" s="3"/>
    </row>
    <row r="527" spans="1:10" s="4" customFormat="1" x14ac:dyDescent="0.25">
      <c r="A527" s="23" t="s">
        <v>181</v>
      </c>
      <c r="B527" s="15" t="s">
        <v>181</v>
      </c>
      <c r="C527" s="16"/>
      <c r="D527" s="16"/>
      <c r="E527" s="16"/>
      <c r="F527" s="16"/>
      <c r="G527" s="16"/>
      <c r="H527" s="16"/>
      <c r="I527" s="16"/>
      <c r="J527" s="3"/>
    </row>
    <row r="528" spans="1:10" s="4" customFormat="1" x14ac:dyDescent="0.25">
      <c r="A528" s="58" t="s">
        <v>182</v>
      </c>
      <c r="B528" s="59"/>
      <c r="C528" s="60"/>
      <c r="D528" s="60"/>
      <c r="E528" s="60"/>
      <c r="F528" s="60"/>
      <c r="G528" s="24"/>
      <c r="H528" s="18"/>
      <c r="I528" s="3"/>
      <c r="J528" s="3"/>
    </row>
    <row r="529" spans="1:10" s="4" customFormat="1" x14ac:dyDescent="0.25">
      <c r="A529" s="61" t="s">
        <v>14</v>
      </c>
      <c r="B529" s="25" t="s">
        <v>28</v>
      </c>
      <c r="C529" s="26" t="s">
        <v>29</v>
      </c>
      <c r="D529" s="26" t="s">
        <v>30</v>
      </c>
      <c r="E529" s="26" t="s">
        <v>31</v>
      </c>
      <c r="F529" s="26" t="s">
        <v>32</v>
      </c>
      <c r="G529" s="26" t="s">
        <v>24</v>
      </c>
      <c r="H529" s="18"/>
      <c r="I529" s="3"/>
      <c r="J529" s="3"/>
    </row>
    <row r="530" spans="1:10" s="4" customFormat="1" x14ac:dyDescent="0.25">
      <c r="A530" s="27"/>
      <c r="B530" s="65" t="s">
        <v>209</v>
      </c>
      <c r="C530" s="26" t="s">
        <v>74</v>
      </c>
      <c r="D530" s="26"/>
      <c r="E530" s="26" t="s">
        <v>183</v>
      </c>
      <c r="F530" s="26"/>
      <c r="G530" s="26"/>
      <c r="H530" s="18"/>
      <c r="I530" s="3"/>
      <c r="J530" s="3"/>
    </row>
    <row r="531" spans="1:10" s="4" customFormat="1" x14ac:dyDescent="0.25">
      <c r="A531" s="43"/>
      <c r="B531" s="55"/>
      <c r="C531" s="20"/>
      <c r="D531" s="29">
        <v>0</v>
      </c>
      <c r="E531" s="30">
        <v>2</v>
      </c>
      <c r="F531" s="53"/>
      <c r="G531" s="32">
        <f t="shared" ref="G531:G532" si="48">+C531*E531*D531</f>
        <v>0</v>
      </c>
      <c r="H531" s="18"/>
      <c r="I531" s="3"/>
      <c r="J531" s="3"/>
    </row>
    <row r="532" spans="1:10" s="4" customFormat="1" x14ac:dyDescent="0.25">
      <c r="A532" s="43"/>
      <c r="B532" s="55"/>
      <c r="C532" s="20"/>
      <c r="D532" s="29">
        <v>0</v>
      </c>
      <c r="E532" s="30">
        <v>2</v>
      </c>
      <c r="F532" s="53"/>
      <c r="G532" s="32">
        <f t="shared" si="48"/>
        <v>0</v>
      </c>
      <c r="H532" s="18"/>
      <c r="I532" s="3"/>
      <c r="J532" s="3"/>
    </row>
    <row r="533" spans="1:10" s="4" customFormat="1" x14ac:dyDescent="0.25">
      <c r="A533" s="9"/>
      <c r="B533" s="33" t="s">
        <v>39</v>
      </c>
      <c r="C533" s="34"/>
      <c r="D533" s="34"/>
      <c r="E533" s="34"/>
      <c r="F533" s="33"/>
      <c r="G533" s="34"/>
      <c r="H533" s="18"/>
      <c r="I533" s="3"/>
      <c r="J533" s="3"/>
    </row>
    <row r="534" spans="1:10" s="4" customFormat="1" x14ac:dyDescent="0.25">
      <c r="A534" s="9"/>
      <c r="B534" s="31"/>
      <c r="C534" s="3"/>
      <c r="D534" s="36"/>
      <c r="E534" s="3"/>
      <c r="F534" s="3"/>
      <c r="G534" s="3"/>
      <c r="H534" s="18"/>
      <c r="I534" s="3"/>
      <c r="J534" s="3"/>
    </row>
    <row r="535" spans="1:10" s="4" customFormat="1" x14ac:dyDescent="0.25">
      <c r="A535" s="9"/>
      <c r="B535" s="31"/>
      <c r="C535" s="3"/>
      <c r="D535" s="36"/>
      <c r="E535" s="3"/>
      <c r="F535" s="3"/>
      <c r="G535" s="3"/>
      <c r="H535" s="18"/>
      <c r="I535" s="3"/>
      <c r="J535" s="3"/>
    </row>
    <row r="536" spans="1:10" s="4" customFormat="1" x14ac:dyDescent="0.25">
      <c r="A536" s="9"/>
      <c r="B536" s="37"/>
      <c r="C536" s="38"/>
      <c r="D536" s="37"/>
      <c r="E536" s="37"/>
      <c r="F536" s="37"/>
      <c r="G536" s="38" t="s">
        <v>44</v>
      </c>
      <c r="H536" s="37" t="s">
        <v>184</v>
      </c>
      <c r="I536" s="39">
        <f>+SUM(G529:G535)</f>
        <v>0</v>
      </c>
      <c r="J536" s="3"/>
    </row>
    <row r="537" spans="1:10" s="4" customFormat="1" x14ac:dyDescent="0.25">
      <c r="A537" s="9"/>
      <c r="B537" s="3"/>
      <c r="C537" s="3"/>
      <c r="D537" s="3"/>
      <c r="E537" s="3"/>
      <c r="F537" s="3"/>
      <c r="G537" s="3"/>
      <c r="H537" s="18"/>
      <c r="I537" s="3"/>
      <c r="J537" s="3"/>
    </row>
    <row r="538" spans="1:10" s="4" customFormat="1" x14ac:dyDescent="0.25">
      <c r="A538" s="52" t="s">
        <v>185</v>
      </c>
      <c r="B538" s="19"/>
      <c r="C538" s="24"/>
      <c r="D538" s="24"/>
      <c r="E538" s="24"/>
      <c r="F538" s="24"/>
      <c r="G538" s="24"/>
      <c r="H538" s="18"/>
      <c r="I538" s="3"/>
      <c r="J538" s="3"/>
    </row>
    <row r="539" spans="1:10" s="4" customFormat="1" x14ac:dyDescent="0.25">
      <c r="A539" s="61" t="s">
        <v>14</v>
      </c>
      <c r="B539" s="25" t="s">
        <v>28</v>
      </c>
      <c r="C539" s="26" t="s">
        <v>29</v>
      </c>
      <c r="D539" s="26" t="s">
        <v>30</v>
      </c>
      <c r="E539" s="26" t="s">
        <v>31</v>
      </c>
      <c r="F539" s="26" t="s">
        <v>32</v>
      </c>
      <c r="G539" s="26" t="s">
        <v>24</v>
      </c>
      <c r="H539" s="18"/>
      <c r="I539" s="3"/>
      <c r="J539" s="3"/>
    </row>
    <row r="540" spans="1:10" s="4" customFormat="1" x14ac:dyDescent="0.25">
      <c r="A540" s="27"/>
      <c r="B540" s="65" t="s">
        <v>209</v>
      </c>
      <c r="C540" s="26" t="s">
        <v>74</v>
      </c>
      <c r="D540" s="26"/>
      <c r="E540" s="26" t="s">
        <v>183</v>
      </c>
      <c r="F540" s="26"/>
      <c r="G540" s="26"/>
      <c r="H540" s="18"/>
      <c r="I540" s="3"/>
      <c r="J540" s="3"/>
    </row>
    <row r="541" spans="1:10" s="4" customFormat="1" x14ac:dyDescent="0.25">
      <c r="A541" s="43"/>
      <c r="B541" s="55"/>
      <c r="C541" s="20"/>
      <c r="D541" s="29">
        <v>0</v>
      </c>
      <c r="E541" s="30">
        <v>2</v>
      </c>
      <c r="F541" s="53"/>
      <c r="G541" s="32">
        <f t="shared" ref="G541:G542" si="49">+C541*E541*D541</f>
        <v>0</v>
      </c>
      <c r="H541" s="18"/>
      <c r="I541" s="3"/>
      <c r="J541" s="3"/>
    </row>
    <row r="542" spans="1:10" s="4" customFormat="1" x14ac:dyDescent="0.25">
      <c r="A542" s="43"/>
      <c r="B542" s="55"/>
      <c r="C542" s="20"/>
      <c r="D542" s="29">
        <v>0</v>
      </c>
      <c r="E542" s="30">
        <v>2</v>
      </c>
      <c r="F542" s="53"/>
      <c r="G542" s="32">
        <f t="shared" si="49"/>
        <v>0</v>
      </c>
      <c r="H542" s="18"/>
      <c r="I542" s="3"/>
      <c r="J542" s="3"/>
    </row>
    <row r="543" spans="1:10" s="4" customFormat="1" x14ac:dyDescent="0.25">
      <c r="A543" s="9"/>
      <c r="B543" s="33" t="s">
        <v>39</v>
      </c>
      <c r="C543" s="34"/>
      <c r="D543" s="34"/>
      <c r="E543" s="34"/>
      <c r="F543" s="33"/>
      <c r="G543" s="34"/>
      <c r="H543" s="18"/>
      <c r="I543" s="3"/>
      <c r="J543" s="3"/>
    </row>
    <row r="544" spans="1:10" s="4" customFormat="1" x14ac:dyDescent="0.25">
      <c r="A544" s="9"/>
      <c r="B544" s="31"/>
      <c r="C544" s="3"/>
      <c r="D544" s="36"/>
      <c r="E544" s="3"/>
      <c r="F544" s="3"/>
      <c r="G544" s="3"/>
      <c r="H544" s="18"/>
      <c r="I544" s="3"/>
      <c r="J544" s="3"/>
    </row>
    <row r="545" spans="1:10" s="4" customFormat="1" x14ac:dyDescent="0.25">
      <c r="A545" s="9"/>
      <c r="B545" s="31"/>
      <c r="C545" s="3"/>
      <c r="D545" s="36"/>
      <c r="E545" s="3"/>
      <c r="F545" s="3"/>
      <c r="G545" s="3"/>
      <c r="H545" s="18"/>
      <c r="I545" s="3"/>
      <c r="J545" s="3"/>
    </row>
    <row r="546" spans="1:10" s="4" customFormat="1" x14ac:dyDescent="0.25">
      <c r="A546" s="9"/>
      <c r="B546" s="37"/>
      <c r="C546" s="38"/>
      <c r="D546" s="37"/>
      <c r="E546" s="37"/>
      <c r="F546" s="37"/>
      <c r="G546" s="38" t="s">
        <v>44</v>
      </c>
      <c r="H546" s="37" t="s">
        <v>186</v>
      </c>
      <c r="I546" s="39">
        <f>+SUM(G539:G545)</f>
        <v>0</v>
      </c>
      <c r="J546" s="3"/>
    </row>
    <row r="547" spans="1:10" s="4" customFormat="1" x14ac:dyDescent="0.25">
      <c r="A547" s="9"/>
      <c r="B547" s="3"/>
      <c r="C547" s="3"/>
      <c r="D547" s="3"/>
      <c r="E547" s="3"/>
      <c r="F547" s="3"/>
      <c r="G547" s="3"/>
      <c r="H547" s="18"/>
      <c r="I547" s="3"/>
      <c r="J547" s="3"/>
    </row>
    <row r="548" spans="1:10" s="4" customFormat="1" x14ac:dyDescent="0.25">
      <c r="A548" s="52" t="s">
        <v>187</v>
      </c>
      <c r="B548" s="19"/>
      <c r="C548" s="24"/>
      <c r="D548" s="24"/>
      <c r="E548" s="24"/>
      <c r="F548" s="24"/>
      <c r="G548" s="24"/>
      <c r="H548" s="18"/>
      <c r="I548" s="3"/>
      <c r="J548" s="3"/>
    </row>
    <row r="549" spans="1:10" s="4" customFormat="1" x14ac:dyDescent="0.25">
      <c r="A549" s="61" t="s">
        <v>14</v>
      </c>
      <c r="B549" s="25" t="s">
        <v>28</v>
      </c>
      <c r="C549" s="26" t="s">
        <v>29</v>
      </c>
      <c r="D549" s="26" t="s">
        <v>30</v>
      </c>
      <c r="E549" s="26" t="s">
        <v>31</v>
      </c>
      <c r="F549" s="26" t="s">
        <v>32</v>
      </c>
      <c r="G549" s="26" t="s">
        <v>24</v>
      </c>
      <c r="H549" s="18"/>
      <c r="I549" s="3"/>
      <c r="J549" s="3"/>
    </row>
    <row r="550" spans="1:10" s="4" customFormat="1" x14ac:dyDescent="0.25">
      <c r="A550" s="27"/>
      <c r="B550" s="65" t="s">
        <v>209</v>
      </c>
      <c r="C550" s="26" t="s">
        <v>74</v>
      </c>
      <c r="D550" s="26"/>
      <c r="E550" s="26" t="s">
        <v>183</v>
      </c>
      <c r="F550" s="26"/>
      <c r="G550" s="26"/>
      <c r="H550" s="18"/>
      <c r="I550" s="3"/>
      <c r="J550" s="3"/>
    </row>
    <row r="551" spans="1:10" s="4" customFormat="1" x14ac:dyDescent="0.25">
      <c r="A551" s="43"/>
      <c r="B551" s="55"/>
      <c r="C551" s="20"/>
      <c r="D551" s="29">
        <v>0</v>
      </c>
      <c r="E551" s="30">
        <v>2</v>
      </c>
      <c r="F551" s="53"/>
      <c r="G551" s="32">
        <f t="shared" ref="G551:G552" si="50">+C551*E551*D551</f>
        <v>0</v>
      </c>
      <c r="H551" s="18"/>
      <c r="I551" s="3"/>
      <c r="J551" s="3"/>
    </row>
    <row r="552" spans="1:10" s="4" customFormat="1" x14ac:dyDescent="0.25">
      <c r="A552" s="43"/>
      <c r="B552" s="55"/>
      <c r="C552" s="20"/>
      <c r="D552" s="29">
        <v>0</v>
      </c>
      <c r="E552" s="30">
        <v>2</v>
      </c>
      <c r="F552" s="53"/>
      <c r="G552" s="32">
        <f t="shared" si="50"/>
        <v>0</v>
      </c>
      <c r="H552" s="18"/>
      <c r="I552" s="3"/>
      <c r="J552" s="3"/>
    </row>
    <row r="553" spans="1:10" s="4" customFormat="1" x14ac:dyDescent="0.25">
      <c r="A553" s="9"/>
      <c r="B553" s="33" t="s">
        <v>39</v>
      </c>
      <c r="C553" s="34"/>
      <c r="D553" s="34"/>
      <c r="E553" s="34"/>
      <c r="F553" s="33"/>
      <c r="G553" s="34"/>
      <c r="H553" s="18"/>
      <c r="I553" s="3"/>
      <c r="J553" s="3"/>
    </row>
    <row r="554" spans="1:10" s="4" customFormat="1" x14ac:dyDescent="0.25">
      <c r="A554" s="9"/>
      <c r="B554" s="31"/>
      <c r="C554" s="3"/>
      <c r="D554" s="36"/>
      <c r="E554" s="3"/>
      <c r="F554" s="3"/>
      <c r="G554" s="3"/>
      <c r="H554" s="18"/>
      <c r="I554" s="3"/>
      <c r="J554" s="3"/>
    </row>
    <row r="555" spans="1:10" s="4" customFormat="1" x14ac:dyDescent="0.25">
      <c r="A555" s="9"/>
      <c r="B555" s="31"/>
      <c r="C555" s="3"/>
      <c r="D555" s="36"/>
      <c r="E555" s="3"/>
      <c r="F555" s="3"/>
      <c r="G555" s="3"/>
      <c r="H555" s="18"/>
      <c r="I555" s="3"/>
      <c r="J555" s="3"/>
    </row>
    <row r="556" spans="1:10" s="4" customFormat="1" x14ac:dyDescent="0.25">
      <c r="A556" s="9"/>
      <c r="B556" s="37"/>
      <c r="C556" s="38"/>
      <c r="D556" s="37"/>
      <c r="E556" s="37"/>
      <c r="F556" s="37"/>
      <c r="G556" s="38" t="s">
        <v>44</v>
      </c>
      <c r="H556" s="37" t="s">
        <v>188</v>
      </c>
      <c r="I556" s="39">
        <f>+SUM(G549:G555)</f>
        <v>0</v>
      </c>
      <c r="J556" s="3"/>
    </row>
    <row r="557" spans="1:10" s="4" customFormat="1" x14ac:dyDescent="0.25">
      <c r="A557" s="9"/>
      <c r="B557" s="3"/>
      <c r="C557" s="3"/>
      <c r="D557" s="3"/>
      <c r="E557" s="3"/>
      <c r="F557" s="3"/>
      <c r="G557" s="3"/>
      <c r="H557" s="18"/>
      <c r="I557" s="3"/>
      <c r="J557" s="3"/>
    </row>
    <row r="558" spans="1:10" s="4" customFormat="1" x14ac:dyDescent="0.25">
      <c r="A558" s="52" t="s">
        <v>189</v>
      </c>
      <c r="B558" s="19"/>
      <c r="C558" s="24"/>
      <c r="D558" s="24"/>
      <c r="E558" s="24"/>
      <c r="F558" s="24"/>
      <c r="G558" s="24"/>
      <c r="H558" s="18"/>
      <c r="I558" s="3"/>
      <c r="J558" s="3"/>
    </row>
    <row r="559" spans="1:10" s="4" customFormat="1" x14ac:dyDescent="0.25">
      <c r="A559" s="61" t="s">
        <v>14</v>
      </c>
      <c r="B559" s="25" t="s">
        <v>28</v>
      </c>
      <c r="C559" s="26" t="s">
        <v>29</v>
      </c>
      <c r="D559" s="26" t="s">
        <v>30</v>
      </c>
      <c r="E559" s="26" t="s">
        <v>31</v>
      </c>
      <c r="F559" s="26" t="s">
        <v>32</v>
      </c>
      <c r="G559" s="26" t="s">
        <v>24</v>
      </c>
      <c r="H559" s="18"/>
      <c r="I559" s="3"/>
      <c r="J559" s="3"/>
    </row>
    <row r="560" spans="1:10" s="4" customFormat="1" x14ac:dyDescent="0.25">
      <c r="A560" s="27"/>
      <c r="B560" s="25"/>
      <c r="C560" s="26" t="s">
        <v>74</v>
      </c>
      <c r="D560" s="26"/>
      <c r="E560" s="26"/>
      <c r="F560" s="26"/>
      <c r="G560" s="26"/>
      <c r="H560" s="18"/>
      <c r="I560" s="3"/>
      <c r="J560" s="3"/>
    </row>
    <row r="561" spans="1:10" s="4" customFormat="1" x14ac:dyDescent="0.25">
      <c r="A561" s="43"/>
      <c r="B561" s="55"/>
      <c r="C561" s="20"/>
      <c r="D561" s="29">
        <v>0</v>
      </c>
      <c r="E561" s="30">
        <v>2</v>
      </c>
      <c r="F561" s="53"/>
      <c r="G561" s="32">
        <f t="shared" ref="G561:G562" si="51">+C561*E561*D561</f>
        <v>0</v>
      </c>
      <c r="H561" s="18"/>
      <c r="I561" s="3"/>
      <c r="J561" s="3"/>
    </row>
    <row r="562" spans="1:10" s="4" customFormat="1" x14ac:dyDescent="0.25">
      <c r="A562" s="43"/>
      <c r="B562" s="55"/>
      <c r="C562" s="20"/>
      <c r="D562" s="29">
        <v>0</v>
      </c>
      <c r="E562" s="30">
        <v>2</v>
      </c>
      <c r="F562" s="53"/>
      <c r="G562" s="32">
        <f t="shared" si="51"/>
        <v>0</v>
      </c>
      <c r="H562" s="18"/>
      <c r="I562" s="3"/>
      <c r="J562" s="3"/>
    </row>
    <row r="563" spans="1:10" s="4" customFormat="1" x14ac:dyDescent="0.25">
      <c r="A563" s="9"/>
      <c r="B563" s="33" t="s">
        <v>39</v>
      </c>
      <c r="C563" s="34"/>
      <c r="D563" s="34"/>
      <c r="E563" s="34"/>
      <c r="F563" s="33"/>
      <c r="G563" s="34"/>
      <c r="H563" s="18"/>
      <c r="I563" s="3"/>
      <c r="J563" s="3"/>
    </row>
    <row r="564" spans="1:10" s="4" customFormat="1" x14ac:dyDescent="0.25">
      <c r="A564" s="9"/>
      <c r="B564" s="31"/>
      <c r="C564" s="3"/>
      <c r="D564" s="36"/>
      <c r="E564" s="3"/>
      <c r="F564" s="3"/>
      <c r="G564" s="3"/>
      <c r="H564" s="18"/>
      <c r="I564" s="3"/>
      <c r="J564" s="3"/>
    </row>
    <row r="565" spans="1:10" s="4" customFormat="1" x14ac:dyDescent="0.25">
      <c r="A565" s="9"/>
      <c r="B565" s="31"/>
      <c r="C565" s="3"/>
      <c r="D565" s="36"/>
      <c r="E565" s="3"/>
      <c r="F565" s="3"/>
      <c r="G565" s="3"/>
      <c r="H565" s="18"/>
      <c r="I565" s="3"/>
      <c r="J565" s="3"/>
    </row>
    <row r="566" spans="1:10" s="4" customFormat="1" x14ac:dyDescent="0.25">
      <c r="A566" s="9"/>
      <c r="B566" s="37"/>
      <c r="C566" s="38"/>
      <c r="D566" s="37"/>
      <c r="E566" s="37"/>
      <c r="F566" s="37"/>
      <c r="G566" s="38" t="s">
        <v>44</v>
      </c>
      <c r="H566" s="38" t="s">
        <v>190</v>
      </c>
      <c r="I566" s="39">
        <f>+SUM(G559:G565)</f>
        <v>0</v>
      </c>
      <c r="J566" s="3"/>
    </row>
    <row r="567" spans="1:10" s="4" customFormat="1" x14ac:dyDescent="0.25">
      <c r="A567" s="9"/>
      <c r="B567" s="3"/>
      <c r="C567" s="3"/>
      <c r="D567" s="3"/>
      <c r="E567" s="3"/>
      <c r="F567" s="3"/>
      <c r="G567" s="3"/>
      <c r="H567" s="18"/>
      <c r="I567" s="3"/>
      <c r="J567" s="3"/>
    </row>
    <row r="568" spans="1:10" s="4" customFormat="1" x14ac:dyDescent="0.25">
      <c r="A568" s="52" t="s">
        <v>191</v>
      </c>
      <c r="B568" s="19"/>
      <c r="C568" s="24"/>
      <c r="D568" s="24"/>
      <c r="E568" s="24"/>
      <c r="F568" s="24"/>
      <c r="G568" s="24"/>
      <c r="H568" s="18"/>
      <c r="I568" s="3"/>
      <c r="J568" s="3"/>
    </row>
    <row r="569" spans="1:10" s="4" customFormat="1" x14ac:dyDescent="0.25">
      <c r="A569" s="61" t="s">
        <v>14</v>
      </c>
      <c r="B569" s="25" t="s">
        <v>28</v>
      </c>
      <c r="C569" s="26" t="s">
        <v>29</v>
      </c>
      <c r="D569" s="26" t="s">
        <v>30</v>
      </c>
      <c r="E569" s="26" t="s">
        <v>31</v>
      </c>
      <c r="F569" s="26" t="s">
        <v>32</v>
      </c>
      <c r="G569" s="26" t="s">
        <v>24</v>
      </c>
      <c r="H569" s="18"/>
      <c r="I569" s="3"/>
      <c r="J569" s="3"/>
    </row>
    <row r="570" spans="1:10" s="4" customFormat="1" x14ac:dyDescent="0.25">
      <c r="A570" s="27"/>
      <c r="B570" s="65" t="s">
        <v>209</v>
      </c>
      <c r="C570" s="26" t="s">
        <v>33</v>
      </c>
      <c r="D570" s="26"/>
      <c r="E570" s="26"/>
      <c r="F570" s="26"/>
      <c r="G570" s="26"/>
      <c r="H570" s="18"/>
      <c r="I570" s="3"/>
      <c r="J570" s="3"/>
    </row>
    <row r="571" spans="1:10" s="4" customFormat="1" x14ac:dyDescent="0.25">
      <c r="A571" s="43"/>
      <c r="B571" s="55"/>
      <c r="C571" s="20"/>
      <c r="D571" s="29">
        <v>0</v>
      </c>
      <c r="E571" s="30">
        <v>9.9999999999999995E-7</v>
      </c>
      <c r="F571" s="53"/>
      <c r="G571" s="32">
        <f t="shared" ref="G571:G572" si="52">+C571*E571*D571</f>
        <v>0</v>
      </c>
      <c r="H571" s="18"/>
      <c r="I571" s="3"/>
      <c r="J571" s="3"/>
    </row>
    <row r="572" spans="1:10" s="4" customFormat="1" x14ac:dyDescent="0.25">
      <c r="A572" s="43"/>
      <c r="B572" s="55"/>
      <c r="C572" s="20"/>
      <c r="D572" s="29">
        <v>0</v>
      </c>
      <c r="E572" s="30">
        <v>9.9999999999999995E-7</v>
      </c>
      <c r="F572" s="53"/>
      <c r="G572" s="32">
        <f t="shared" si="52"/>
        <v>0</v>
      </c>
      <c r="H572" s="18"/>
      <c r="I572" s="3"/>
      <c r="J572" s="3"/>
    </row>
    <row r="573" spans="1:10" s="4" customFormat="1" x14ac:dyDescent="0.25">
      <c r="A573" s="9"/>
      <c r="B573" s="33" t="s">
        <v>39</v>
      </c>
      <c r="C573" s="34"/>
      <c r="D573" s="34"/>
      <c r="E573" s="34"/>
      <c r="F573" s="33"/>
      <c r="G573" s="34"/>
      <c r="H573" s="18"/>
      <c r="I573" s="3"/>
      <c r="J573" s="3"/>
    </row>
    <row r="574" spans="1:10" s="4" customFormat="1" x14ac:dyDescent="0.25">
      <c r="A574" s="9"/>
      <c r="B574" s="31"/>
      <c r="C574" s="3"/>
      <c r="D574" s="36"/>
      <c r="E574" s="3"/>
      <c r="F574" s="3"/>
      <c r="G574" s="3"/>
      <c r="H574" s="18"/>
      <c r="I574" s="3"/>
      <c r="J574" s="3"/>
    </row>
    <row r="575" spans="1:10" s="4" customFormat="1" x14ac:dyDescent="0.25">
      <c r="A575" s="9"/>
      <c r="B575" s="31"/>
      <c r="C575" s="3"/>
      <c r="D575" s="36"/>
      <c r="E575" s="3"/>
      <c r="F575" s="3"/>
      <c r="G575" s="3"/>
      <c r="H575" s="18"/>
      <c r="I575" s="3"/>
      <c r="J575" s="3"/>
    </row>
    <row r="576" spans="1:10" s="4" customFormat="1" x14ac:dyDescent="0.25">
      <c r="A576" s="9"/>
      <c r="B576" s="37"/>
      <c r="C576" s="38"/>
      <c r="D576" s="37"/>
      <c r="E576" s="37"/>
      <c r="F576" s="37"/>
      <c r="G576" s="38" t="s">
        <v>44</v>
      </c>
      <c r="H576" s="37" t="s">
        <v>192</v>
      </c>
      <c r="I576" s="39">
        <f>IF(SUM(G569:G575)&gt;5,5,SUM(G569:G575))</f>
        <v>0</v>
      </c>
      <c r="J576" s="3"/>
    </row>
    <row r="577" spans="1:10" s="4" customFormat="1" x14ac:dyDescent="0.25">
      <c r="A577" s="23" t="s">
        <v>181</v>
      </c>
      <c r="B577" s="15"/>
      <c r="C577" s="16"/>
      <c r="D577" s="16"/>
      <c r="E577" s="16"/>
      <c r="F577" s="16"/>
      <c r="G577" s="16"/>
      <c r="H577" s="15" t="s">
        <v>193</v>
      </c>
      <c r="I577" s="16"/>
      <c r="J577" s="62">
        <f>+SUM(I526:I576)</f>
        <v>0</v>
      </c>
    </row>
    <row r="578" spans="1:10" s="4" customFormat="1" x14ac:dyDescent="0.25">
      <c r="A578" s="9"/>
      <c r="B578" s="3"/>
      <c r="C578" s="3"/>
      <c r="D578" s="3"/>
      <c r="E578" s="3"/>
      <c r="F578" s="3"/>
      <c r="G578" s="3"/>
      <c r="H578" s="18"/>
      <c r="I578" s="3"/>
      <c r="J578" s="3"/>
    </row>
    <row r="579" spans="1:10" s="4" customFormat="1" x14ac:dyDescent="0.25">
      <c r="A579" s="23" t="s">
        <v>194</v>
      </c>
      <c r="B579" s="15"/>
      <c r="C579" s="16"/>
      <c r="D579" s="16"/>
      <c r="E579" s="16"/>
      <c r="F579" s="16"/>
      <c r="G579" s="16"/>
      <c r="H579" s="16" t="s">
        <v>195</v>
      </c>
      <c r="I579" s="16"/>
      <c r="J579" s="3"/>
    </row>
    <row r="580" spans="1:10" s="4" customFormat="1" x14ac:dyDescent="0.25">
      <c r="A580" s="52" t="s">
        <v>196</v>
      </c>
      <c r="B580" s="19"/>
      <c r="C580" s="24"/>
      <c r="D580" s="24"/>
      <c r="E580" s="24"/>
      <c r="F580" s="24"/>
      <c r="G580" s="24"/>
      <c r="H580" s="18"/>
      <c r="I580" s="3"/>
      <c r="J580" s="3"/>
    </row>
    <row r="581" spans="1:10" s="4" customFormat="1" x14ac:dyDescent="0.25">
      <c r="A581" s="61" t="s">
        <v>14</v>
      </c>
      <c r="B581" s="25" t="s">
        <v>28</v>
      </c>
      <c r="C581" s="26" t="s">
        <v>29</v>
      </c>
      <c r="D581" s="26" t="s">
        <v>30</v>
      </c>
      <c r="E581" s="26" t="s">
        <v>31</v>
      </c>
      <c r="F581" s="26" t="s">
        <v>32</v>
      </c>
      <c r="G581" s="26" t="s">
        <v>24</v>
      </c>
      <c r="H581" s="18"/>
      <c r="I581" s="3"/>
      <c r="J581" s="3"/>
    </row>
    <row r="582" spans="1:10" s="4" customFormat="1" x14ac:dyDescent="0.25">
      <c r="A582" s="27"/>
      <c r="B582" s="25"/>
      <c r="C582" s="26" t="s">
        <v>33</v>
      </c>
      <c r="D582" s="26"/>
      <c r="E582" s="26"/>
      <c r="F582" s="26"/>
      <c r="G582" s="26"/>
      <c r="H582" s="18"/>
      <c r="I582" s="3"/>
      <c r="J582" s="3"/>
    </row>
    <row r="583" spans="1:10" s="4" customFormat="1" x14ac:dyDescent="0.25">
      <c r="A583" s="9"/>
      <c r="B583" s="33" t="s">
        <v>197</v>
      </c>
      <c r="C583" s="34"/>
      <c r="D583" s="34"/>
      <c r="E583" s="34"/>
      <c r="F583" s="33"/>
      <c r="G583" s="34"/>
      <c r="H583" s="18"/>
      <c r="I583" s="3"/>
      <c r="J583" s="3"/>
    </row>
    <row r="584" spans="1:10" s="4" customFormat="1" x14ac:dyDescent="0.25">
      <c r="A584" s="43"/>
      <c r="B584" s="55"/>
      <c r="C584" s="20"/>
      <c r="D584" s="29">
        <v>0</v>
      </c>
      <c r="E584" s="30">
        <v>0.1</v>
      </c>
      <c r="F584" s="53"/>
      <c r="G584" s="32">
        <f>+C584*E584*D584</f>
        <v>0</v>
      </c>
      <c r="H584" s="18"/>
      <c r="I584" s="3"/>
      <c r="J584" s="3"/>
    </row>
    <row r="585" spans="1:10" s="4" customFormat="1" x14ac:dyDescent="0.25">
      <c r="A585" s="43"/>
      <c r="B585" s="55"/>
      <c r="C585" s="20"/>
      <c r="D585" s="29">
        <v>0</v>
      </c>
      <c r="E585" s="30">
        <v>0.1</v>
      </c>
      <c r="F585" s="53"/>
      <c r="G585" s="32">
        <f>+C585*E585*D585</f>
        <v>0</v>
      </c>
      <c r="H585" s="18"/>
      <c r="I585" s="3"/>
      <c r="J585" s="3"/>
    </row>
    <row r="586" spans="1:10" s="4" customFormat="1" x14ac:dyDescent="0.25">
      <c r="A586" s="9"/>
      <c r="B586" s="33" t="s">
        <v>198</v>
      </c>
      <c r="C586" s="34"/>
      <c r="D586" s="34"/>
      <c r="E586" s="34"/>
      <c r="F586" s="33"/>
      <c r="G586" s="34"/>
      <c r="H586" s="18"/>
      <c r="I586" s="3"/>
      <c r="J586" s="3"/>
    </row>
    <row r="587" spans="1:10" s="4" customFormat="1" x14ac:dyDescent="0.25">
      <c r="A587" s="43"/>
      <c r="B587" s="55"/>
      <c r="C587" s="20"/>
      <c r="D587" s="29">
        <v>0</v>
      </c>
      <c r="E587" s="30">
        <v>0.05</v>
      </c>
      <c r="F587" s="53"/>
      <c r="G587" s="32">
        <f t="shared" ref="G587:G588" si="53">+C587*E587*D587</f>
        <v>0</v>
      </c>
      <c r="H587" s="18"/>
      <c r="I587" s="3"/>
      <c r="J587" s="3"/>
    </row>
    <row r="588" spans="1:10" s="4" customFormat="1" x14ac:dyDescent="0.25">
      <c r="A588" s="43"/>
      <c r="B588" s="55"/>
      <c r="C588" s="20"/>
      <c r="D588" s="29">
        <v>0</v>
      </c>
      <c r="E588" s="30">
        <v>0.05</v>
      </c>
      <c r="F588" s="53"/>
      <c r="G588" s="32">
        <f t="shared" si="53"/>
        <v>0</v>
      </c>
      <c r="H588" s="18"/>
      <c r="I588" s="3"/>
      <c r="J588" s="3"/>
    </row>
    <row r="589" spans="1:10" s="4" customFormat="1" x14ac:dyDescent="0.25">
      <c r="A589" s="9"/>
      <c r="B589" s="33" t="s">
        <v>39</v>
      </c>
      <c r="C589" s="34"/>
      <c r="D589" s="34"/>
      <c r="E589" s="34"/>
      <c r="F589" s="33"/>
      <c r="G589" s="34"/>
      <c r="H589" s="18"/>
      <c r="I589" s="3"/>
      <c r="J589" s="3"/>
    </row>
    <row r="590" spans="1:10" s="4" customFormat="1" x14ac:dyDescent="0.25">
      <c r="A590" s="9"/>
      <c r="B590" s="31"/>
      <c r="C590" s="3"/>
      <c r="D590" s="36"/>
      <c r="E590" s="3"/>
      <c r="F590" s="3"/>
      <c r="G590" s="3"/>
      <c r="H590" s="18"/>
      <c r="I590" s="3"/>
      <c r="J590" s="3"/>
    </row>
    <row r="591" spans="1:10" s="4" customFormat="1" x14ac:dyDescent="0.25">
      <c r="A591" s="9"/>
      <c r="B591" s="31"/>
      <c r="C591" s="3"/>
      <c r="D591" s="36"/>
      <c r="E591" s="3"/>
      <c r="F591" s="3"/>
      <c r="G591" s="3"/>
      <c r="H591" s="18"/>
      <c r="I591" s="3"/>
      <c r="J591" s="3"/>
    </row>
    <row r="592" spans="1:10" s="4" customFormat="1" x14ac:dyDescent="0.25">
      <c r="A592" s="9"/>
      <c r="B592" s="37"/>
      <c r="C592" s="38"/>
      <c r="D592" s="37"/>
      <c r="E592" s="37"/>
      <c r="F592" s="37"/>
      <c r="G592" s="38" t="s">
        <v>44</v>
      </c>
      <c r="H592" s="37" t="s">
        <v>199</v>
      </c>
      <c r="I592" s="39">
        <f>+SUM(G581:G591)</f>
        <v>0</v>
      </c>
      <c r="J592" s="3"/>
    </row>
    <row r="593" spans="1:10" s="4" customFormat="1" x14ac:dyDescent="0.25">
      <c r="A593" s="9"/>
      <c r="B593" s="3"/>
      <c r="C593" s="3"/>
      <c r="D593" s="3"/>
      <c r="E593" s="3"/>
      <c r="F593" s="3"/>
      <c r="G593" s="3"/>
      <c r="H593" s="18"/>
      <c r="I593" s="3"/>
      <c r="J593" s="3"/>
    </row>
    <row r="594" spans="1:10" s="4" customFormat="1" x14ac:dyDescent="0.25">
      <c r="A594" s="52" t="s">
        <v>200</v>
      </c>
      <c r="B594" s="19"/>
      <c r="C594" s="24"/>
      <c r="D594" s="24"/>
      <c r="E594" s="24"/>
      <c r="F594" s="24"/>
      <c r="G594" s="24"/>
      <c r="H594" s="18"/>
      <c r="I594" s="3"/>
      <c r="J594" s="3"/>
    </row>
    <row r="595" spans="1:10" s="4" customFormat="1" x14ac:dyDescent="0.25">
      <c r="A595" s="61" t="s">
        <v>14</v>
      </c>
      <c r="B595" s="25" t="s">
        <v>28</v>
      </c>
      <c r="C595" s="26" t="s">
        <v>29</v>
      </c>
      <c r="D595" s="26" t="s">
        <v>30</v>
      </c>
      <c r="E595" s="26" t="s">
        <v>31</v>
      </c>
      <c r="F595" s="26" t="s">
        <v>32</v>
      </c>
      <c r="G595" s="26" t="s">
        <v>24</v>
      </c>
      <c r="H595" s="18"/>
      <c r="I595" s="3"/>
      <c r="J595" s="3"/>
    </row>
    <row r="596" spans="1:10" s="4" customFormat="1" x14ac:dyDescent="0.25">
      <c r="A596" s="27"/>
      <c r="B596" s="65" t="s">
        <v>209</v>
      </c>
      <c r="C596" s="26" t="s">
        <v>74</v>
      </c>
      <c r="D596" s="26"/>
      <c r="E596" s="26" t="s">
        <v>201</v>
      </c>
      <c r="F596" s="26"/>
      <c r="G596" s="26"/>
      <c r="H596" s="18"/>
      <c r="I596" s="3"/>
      <c r="J596" s="3"/>
    </row>
    <row r="597" spans="1:10" s="4" customFormat="1" x14ac:dyDescent="0.25">
      <c r="A597" s="43"/>
      <c r="B597" s="55"/>
      <c r="C597" s="20"/>
      <c r="D597" s="29">
        <v>0</v>
      </c>
      <c r="E597" s="30">
        <v>0.4</v>
      </c>
      <c r="F597" s="53"/>
      <c r="G597" s="32">
        <f t="shared" ref="G597:G598" si="54">+C597*E597*D597</f>
        <v>0</v>
      </c>
      <c r="H597" s="18"/>
      <c r="I597" s="3"/>
      <c r="J597" s="3"/>
    </row>
    <row r="598" spans="1:10" s="4" customFormat="1" x14ac:dyDescent="0.25">
      <c r="A598" s="43"/>
      <c r="B598" s="55"/>
      <c r="C598" s="20"/>
      <c r="D598" s="29">
        <v>0</v>
      </c>
      <c r="E598" s="30">
        <v>0.4</v>
      </c>
      <c r="F598" s="53"/>
      <c r="G598" s="32">
        <f t="shared" si="54"/>
        <v>0</v>
      </c>
      <c r="H598" s="18"/>
      <c r="I598" s="3"/>
      <c r="J598" s="3"/>
    </row>
    <row r="599" spans="1:10" s="4" customFormat="1" x14ac:dyDescent="0.25">
      <c r="A599" s="9"/>
      <c r="B599" s="33" t="s">
        <v>39</v>
      </c>
      <c r="C599" s="34"/>
      <c r="D599" s="34"/>
      <c r="E599" s="34"/>
      <c r="F599" s="33"/>
      <c r="G599" s="34"/>
      <c r="H599" s="18"/>
      <c r="I599" s="3"/>
      <c r="J599" s="3"/>
    </row>
    <row r="600" spans="1:10" s="4" customFormat="1" x14ac:dyDescent="0.25">
      <c r="A600" s="9"/>
      <c r="B600" s="31"/>
      <c r="C600" s="3"/>
      <c r="D600" s="36"/>
      <c r="E600" s="3"/>
      <c r="F600" s="3"/>
      <c r="G600" s="3"/>
      <c r="H600" s="18"/>
      <c r="I600" s="3"/>
      <c r="J600" s="3"/>
    </row>
    <row r="601" spans="1:10" s="4" customFormat="1" x14ac:dyDescent="0.25">
      <c r="A601" s="9"/>
      <c r="B601" s="31"/>
      <c r="C601" s="3"/>
      <c r="D601" s="36"/>
      <c r="E601" s="3"/>
      <c r="F601" s="3"/>
      <c r="G601" s="3"/>
      <c r="H601" s="18"/>
      <c r="I601" s="3"/>
      <c r="J601" s="3"/>
    </row>
    <row r="602" spans="1:10" s="4" customFormat="1" x14ac:dyDescent="0.25">
      <c r="A602" s="9"/>
      <c r="B602" s="37"/>
      <c r="C602" s="38"/>
      <c r="D602" s="37"/>
      <c r="E602" s="37"/>
      <c r="F602" s="37"/>
      <c r="G602" s="38" t="s">
        <v>44</v>
      </c>
      <c r="H602" s="37" t="s">
        <v>202</v>
      </c>
      <c r="I602" s="39">
        <f>+SUM(G595:G601)</f>
        <v>0</v>
      </c>
      <c r="J602" s="3"/>
    </row>
    <row r="603" spans="1:10" s="4" customFormat="1" x14ac:dyDescent="0.25">
      <c r="A603" s="9"/>
      <c r="B603" s="3"/>
      <c r="C603" s="3"/>
      <c r="D603" s="3"/>
      <c r="E603" s="3"/>
      <c r="F603" s="3"/>
      <c r="G603" s="3"/>
      <c r="H603" s="18"/>
      <c r="I603" s="3"/>
      <c r="J603" s="3"/>
    </row>
    <row r="604" spans="1:10" s="4" customFormat="1" x14ac:dyDescent="0.25">
      <c r="A604" s="52" t="s">
        <v>203</v>
      </c>
      <c r="B604" s="19"/>
      <c r="C604" s="24"/>
      <c r="D604" s="24"/>
      <c r="E604" s="24"/>
      <c r="F604" s="24"/>
      <c r="G604" s="24"/>
      <c r="H604" s="18"/>
      <c r="I604" s="3"/>
      <c r="J604" s="3"/>
    </row>
    <row r="605" spans="1:10" s="4" customFormat="1" x14ac:dyDescent="0.25">
      <c r="A605" s="61" t="s">
        <v>14</v>
      </c>
      <c r="B605" s="25" t="s">
        <v>28</v>
      </c>
      <c r="C605" s="26" t="s">
        <v>29</v>
      </c>
      <c r="D605" s="26" t="s">
        <v>30</v>
      </c>
      <c r="E605" s="26" t="s">
        <v>31</v>
      </c>
      <c r="F605" s="26" t="s">
        <v>32</v>
      </c>
      <c r="G605" s="26" t="s">
        <v>24</v>
      </c>
      <c r="H605" s="18"/>
      <c r="I605" s="3"/>
      <c r="J605" s="3"/>
    </row>
    <row r="606" spans="1:10" s="4" customFormat="1" x14ac:dyDescent="0.25">
      <c r="A606" s="27"/>
      <c r="B606" s="65" t="s">
        <v>209</v>
      </c>
      <c r="C606" s="26" t="s">
        <v>33</v>
      </c>
      <c r="D606" s="26"/>
      <c r="E606" s="26" t="s">
        <v>125</v>
      </c>
      <c r="F606" s="26"/>
      <c r="G606" s="26"/>
      <c r="H606" s="18"/>
      <c r="I606" s="3"/>
      <c r="J606" s="3"/>
    </row>
    <row r="607" spans="1:10" s="4" customFormat="1" x14ac:dyDescent="0.25">
      <c r="A607" s="43"/>
      <c r="B607" s="55"/>
      <c r="C607" s="20"/>
      <c r="D607" s="29">
        <v>0</v>
      </c>
      <c r="E607" s="30">
        <v>1</v>
      </c>
      <c r="F607" s="53"/>
      <c r="G607" s="32">
        <f t="shared" ref="G607:G608" si="55">+C607*E607*D607</f>
        <v>0</v>
      </c>
      <c r="H607" s="18"/>
      <c r="I607" s="3"/>
      <c r="J607" s="3"/>
    </row>
    <row r="608" spans="1:10" s="4" customFormat="1" x14ac:dyDescent="0.25">
      <c r="A608" s="43"/>
      <c r="B608" s="55"/>
      <c r="C608" s="20"/>
      <c r="D608" s="29">
        <v>0</v>
      </c>
      <c r="E608" s="30">
        <v>9.9999999999999995E-7</v>
      </c>
      <c r="F608" s="53"/>
      <c r="G608" s="32">
        <f t="shared" si="55"/>
        <v>0</v>
      </c>
      <c r="H608" s="18"/>
      <c r="I608" s="3"/>
      <c r="J608" s="3"/>
    </row>
    <row r="609" spans="1:10" s="4" customFormat="1" x14ac:dyDescent="0.25">
      <c r="A609" s="9"/>
      <c r="B609" s="33" t="s">
        <v>39</v>
      </c>
      <c r="C609" s="34"/>
      <c r="D609" s="34"/>
      <c r="E609" s="34"/>
      <c r="F609" s="33"/>
      <c r="G609" s="34"/>
      <c r="H609" s="18"/>
      <c r="I609" s="3"/>
      <c r="J609" s="3"/>
    </row>
    <row r="610" spans="1:10" s="4" customFormat="1" x14ac:dyDescent="0.25">
      <c r="A610" s="9"/>
      <c r="B610" s="31"/>
      <c r="C610" s="3"/>
      <c r="D610" s="36"/>
      <c r="E610" s="3"/>
      <c r="F610" s="3"/>
      <c r="G610" s="3"/>
      <c r="H610" s="18"/>
      <c r="I610" s="3"/>
      <c r="J610" s="3"/>
    </row>
    <row r="611" spans="1:10" s="4" customFormat="1" x14ac:dyDescent="0.25">
      <c r="A611" s="9"/>
      <c r="B611" s="31"/>
      <c r="C611" s="3"/>
      <c r="D611" s="36"/>
      <c r="E611" s="3"/>
      <c r="F611" s="3"/>
      <c r="G611" s="3"/>
      <c r="H611" s="18"/>
      <c r="I611" s="3"/>
      <c r="J611" s="3"/>
    </row>
    <row r="612" spans="1:10" s="4" customFormat="1" x14ac:dyDescent="0.25">
      <c r="A612" s="9"/>
      <c r="B612" s="37"/>
      <c r="C612" s="38"/>
      <c r="D612" s="37"/>
      <c r="E612" s="37"/>
      <c r="F612" s="37"/>
      <c r="G612" s="38" t="s">
        <v>44</v>
      </c>
      <c r="H612" s="37" t="s">
        <v>204</v>
      </c>
      <c r="I612" s="39">
        <f>+SUM(G605:G611)</f>
        <v>0</v>
      </c>
      <c r="J612" s="3"/>
    </row>
    <row r="613" spans="1:10" s="4" customFormat="1" x14ac:dyDescent="0.25">
      <c r="A613" s="9"/>
      <c r="B613" s="3"/>
      <c r="C613" s="3"/>
      <c r="D613" s="3"/>
      <c r="E613" s="3"/>
      <c r="F613" s="3"/>
      <c r="G613" s="3"/>
      <c r="H613" s="18"/>
      <c r="I613" s="3"/>
      <c r="J613" s="3"/>
    </row>
    <row r="614" spans="1:10" s="4" customFormat="1" x14ac:dyDescent="0.25">
      <c r="A614" s="1" t="s">
        <v>205</v>
      </c>
      <c r="B614" s="24"/>
      <c r="C614" s="24"/>
      <c r="D614" s="24"/>
      <c r="E614" s="24"/>
      <c r="F614" s="24"/>
      <c r="G614" s="24"/>
      <c r="H614" s="18"/>
      <c r="I614" s="3"/>
      <c r="J614" s="3"/>
    </row>
    <row r="615" spans="1:10" s="4" customFormat="1" x14ac:dyDescent="0.25">
      <c r="A615" s="61" t="s">
        <v>14</v>
      </c>
      <c r="B615" s="25" t="s">
        <v>28</v>
      </c>
      <c r="C615" s="26" t="s">
        <v>29</v>
      </c>
      <c r="D615" s="26" t="s">
        <v>30</v>
      </c>
      <c r="E615" s="26" t="s">
        <v>31</v>
      </c>
      <c r="F615" s="26" t="s">
        <v>32</v>
      </c>
      <c r="G615" s="26" t="s">
        <v>24</v>
      </c>
      <c r="H615" s="18"/>
      <c r="I615" s="3"/>
      <c r="J615" s="3"/>
    </row>
    <row r="616" spans="1:10" s="4" customFormat="1" x14ac:dyDescent="0.25">
      <c r="A616" s="27"/>
      <c r="B616" s="65" t="s">
        <v>209</v>
      </c>
      <c r="C616" s="26" t="s">
        <v>33</v>
      </c>
      <c r="D616" s="26"/>
      <c r="E616" s="26"/>
      <c r="F616" s="26"/>
      <c r="G616" s="26"/>
      <c r="H616" s="18"/>
      <c r="I616" s="3"/>
      <c r="J616" s="3"/>
    </row>
    <row r="617" spans="1:10" s="4" customFormat="1" x14ac:dyDescent="0.25">
      <c r="A617" s="9"/>
      <c r="B617" s="33" t="s">
        <v>206</v>
      </c>
      <c r="C617" s="34"/>
      <c r="D617" s="34"/>
      <c r="E617" s="34"/>
      <c r="F617" s="33"/>
      <c r="G617" s="34"/>
      <c r="H617" s="18"/>
      <c r="I617" s="3"/>
      <c r="J617" s="3"/>
    </row>
    <row r="618" spans="1:10" s="4" customFormat="1" x14ac:dyDescent="0.25">
      <c r="A618" s="43"/>
      <c r="B618" s="55"/>
      <c r="C618" s="20"/>
      <c r="D618" s="29">
        <v>0</v>
      </c>
      <c r="E618" s="30">
        <v>0.5</v>
      </c>
      <c r="F618" s="53"/>
      <c r="G618" s="32">
        <f>+C618*E618*D618</f>
        <v>0</v>
      </c>
      <c r="H618" s="18"/>
      <c r="I618" s="3"/>
      <c r="J618" s="3"/>
    </row>
    <row r="619" spans="1:10" s="4" customFormat="1" x14ac:dyDescent="0.25">
      <c r="A619" s="43"/>
      <c r="B619" s="55"/>
      <c r="C619" s="20"/>
      <c r="D619" s="29">
        <v>0</v>
      </c>
      <c r="E619" s="30">
        <v>0.5</v>
      </c>
      <c r="F619" s="53"/>
      <c r="G619" s="32">
        <f t="shared" ref="G619:G621" si="56">+C619*E619*D619</f>
        <v>0</v>
      </c>
      <c r="H619" s="18"/>
      <c r="I619" s="3"/>
      <c r="J619" s="3"/>
    </row>
    <row r="620" spans="1:10" s="4" customFormat="1" x14ac:dyDescent="0.25">
      <c r="A620" s="43"/>
      <c r="B620" s="55"/>
      <c r="C620" s="20"/>
      <c r="D620" s="29">
        <v>0</v>
      </c>
      <c r="E620" s="30">
        <v>0.5</v>
      </c>
      <c r="F620" s="53"/>
      <c r="G620" s="32">
        <f t="shared" si="56"/>
        <v>0</v>
      </c>
      <c r="H620" s="18"/>
      <c r="I620" s="3"/>
      <c r="J620" s="3"/>
    </row>
    <row r="621" spans="1:10" s="4" customFormat="1" x14ac:dyDescent="0.25">
      <c r="A621" s="43"/>
      <c r="B621" s="55"/>
      <c r="C621" s="20"/>
      <c r="D621" s="29">
        <v>0</v>
      </c>
      <c r="E621" s="30">
        <v>0.5</v>
      </c>
      <c r="F621" s="53"/>
      <c r="G621" s="32">
        <f t="shared" si="56"/>
        <v>0</v>
      </c>
      <c r="H621" s="18"/>
      <c r="I621" s="3"/>
      <c r="J621" s="3"/>
    </row>
    <row r="622" spans="1:10" s="4" customFormat="1" x14ac:dyDescent="0.25">
      <c r="A622" s="43"/>
      <c r="B622" s="55"/>
      <c r="C622" s="20"/>
      <c r="D622" s="29">
        <v>0</v>
      </c>
      <c r="E622" s="30">
        <v>0.5</v>
      </c>
      <c r="F622" s="53"/>
      <c r="G622" s="32">
        <f>+C622*E622*D622</f>
        <v>0</v>
      </c>
      <c r="H622" s="18"/>
      <c r="I622" s="3"/>
      <c r="J622" s="3"/>
    </row>
    <row r="623" spans="1:10" s="4" customFormat="1" x14ac:dyDescent="0.25">
      <c r="A623" s="9"/>
      <c r="B623" s="33" t="s">
        <v>97</v>
      </c>
      <c r="C623" s="34"/>
      <c r="D623" s="34"/>
      <c r="E623" s="34"/>
      <c r="F623" s="33"/>
      <c r="G623" s="34"/>
      <c r="H623" s="18"/>
      <c r="I623" s="3"/>
      <c r="J623" s="3"/>
    </row>
    <row r="624" spans="1:10" s="4" customFormat="1" x14ac:dyDescent="0.25">
      <c r="A624" s="43"/>
      <c r="B624" s="55"/>
      <c r="C624" s="20"/>
      <c r="D624" s="29">
        <v>0</v>
      </c>
      <c r="E624" s="30">
        <v>9.9999999999999995E-7</v>
      </c>
      <c r="F624" s="53"/>
      <c r="G624" s="32">
        <f t="shared" ref="G624:G625" si="57">+C624*E624*D624</f>
        <v>0</v>
      </c>
      <c r="H624" s="18"/>
      <c r="I624" s="3"/>
      <c r="J624" s="3"/>
    </row>
    <row r="625" spans="1:10" s="4" customFormat="1" x14ac:dyDescent="0.25">
      <c r="A625" s="43"/>
      <c r="B625" s="55"/>
      <c r="C625" s="20"/>
      <c r="D625" s="29">
        <v>0</v>
      </c>
      <c r="E625" s="30">
        <v>9.9999999999999995E-7</v>
      </c>
      <c r="F625" s="53"/>
      <c r="G625" s="32">
        <f t="shared" si="57"/>
        <v>0</v>
      </c>
      <c r="H625" s="18"/>
      <c r="I625" s="3"/>
      <c r="J625" s="3"/>
    </row>
    <row r="626" spans="1:10" s="4" customFormat="1" x14ac:dyDescent="0.25">
      <c r="A626" s="9"/>
      <c r="B626" s="33" t="s">
        <v>39</v>
      </c>
      <c r="C626" s="34"/>
      <c r="D626" s="34"/>
      <c r="E626" s="34"/>
      <c r="F626" s="33"/>
      <c r="G626" s="34"/>
      <c r="H626" s="18"/>
      <c r="I626" s="3"/>
      <c r="J626" s="3"/>
    </row>
    <row r="627" spans="1:10" s="4" customFormat="1" x14ac:dyDescent="0.25">
      <c r="A627" s="9"/>
      <c r="B627" s="31"/>
      <c r="C627" s="3"/>
      <c r="D627" s="36"/>
      <c r="E627" s="3"/>
      <c r="F627" s="3"/>
      <c r="G627" s="3"/>
      <c r="H627" s="18"/>
      <c r="I627" s="3"/>
      <c r="J627" s="3"/>
    </row>
    <row r="628" spans="1:10" s="4" customFormat="1" x14ac:dyDescent="0.25">
      <c r="A628" s="9"/>
      <c r="B628" s="31"/>
      <c r="C628" s="3"/>
      <c r="D628" s="36"/>
      <c r="E628" s="3"/>
      <c r="F628" s="3"/>
      <c r="G628" s="3"/>
      <c r="H628" s="18"/>
      <c r="I628" s="3"/>
      <c r="J628" s="3"/>
    </row>
    <row r="629" spans="1:10" s="4" customFormat="1" x14ac:dyDescent="0.25">
      <c r="A629" s="9"/>
      <c r="B629" s="37"/>
      <c r="C629" s="38"/>
      <c r="D629" s="37"/>
      <c r="E629" s="37"/>
      <c r="F629" s="37"/>
      <c r="G629" s="38" t="s">
        <v>44</v>
      </c>
      <c r="H629" s="37" t="s">
        <v>207</v>
      </c>
      <c r="I629" s="39">
        <f>IF(SUM(G615:G628)&gt;5,5,SUM(G615:G628))</f>
        <v>0</v>
      </c>
      <c r="J629" s="3"/>
    </row>
    <row r="630" spans="1:10" s="4" customFormat="1" x14ac:dyDescent="0.25">
      <c r="A630" s="63" t="s">
        <v>194</v>
      </c>
      <c r="B630" s="16"/>
      <c r="C630" s="16"/>
      <c r="D630" s="16"/>
      <c r="E630" s="16"/>
      <c r="F630" s="16"/>
      <c r="G630" s="16"/>
      <c r="H630" s="15" t="s">
        <v>208</v>
      </c>
      <c r="I630" s="16"/>
      <c r="J630" s="57">
        <f>+SUM(I578:I629)</f>
        <v>0</v>
      </c>
    </row>
  </sheetData>
  <sheetProtection insertRows="0" insertHyperlinks="0"/>
  <protectedRanges>
    <protectedRange sqref="B43:B44 B52:B53 B34:B35 B64:B65" name="Comisión"/>
  </protectedRanges>
  <dataValidations count="7">
    <dataValidation type="textLength" allowBlank="1" showErrorMessage="1" error="celda no editable" sqref="B182:G182 G145:G146 B212 B533:G533 B543:G543 B553:G553 I567:I575 G577:I577 G590:G591 G600:G601 B623:G623 I603:I611 G171:G172 B563:G563 G135:G136 G627:G628 G186 I174:I184 I526:I535 I537:I545 I547:I555 I557:I565 I578:I591 I593:I601 G174 I160:I172 B573:G573 I505:I513 G526:H526 G537:H537 G547:H547 G557:H557 G567:H567 G578:H578 G593:H593 G603:H603 B586:G586 G183:G184 I148:I158 G613 I138:I146 G157:G158 G161 G195:G196 I330:I338 I340:I348 A422:G423 I465:I473 I475:I483 I485:I493 I495:I503 I208:I220 A224:G225 I239:I250 I253:I266 I268:I283 G522:G523 I285:I300 I302:I314 I316:I328 I350:I368 B354:D354 I370:I388 B374 I390:I404 I406:I418 C232:G232 I434:I446 B410 B452:G452 B258:D258 B272:D272 B289:D289 B306:G306 B320:D320 C372:G374 C392:G394 C408:G410 B438:G438 I515:I523 B521:G521 B264:G264 B235:G235 B204:G204 G208 B194:G194 B248:G248 G502:G503 G492:G493 G482:G483 G472:G473 G462:G463 G445:G446 G431:G432 G417:G418 G403:G404 G387:G388 G367:G368 G347:G348 G337:G338 G327:G328 G313:G314 G299:G300 G282:G283 G265:G266 G236:G237 G219:G220 G138 G148 G512:G513 G401 G330 G316 G302 G285 G268 G249:G250 G205:G206 G253 G515 G505 G495 G485 G475 G465 G448 B444:G444 B458:G458 G434 B430:G430 G420 G406 B402:G402 G390 B386:G386 B366:G366 B382:G382 G350 B346:G346 B363:G363 B360:G360 G340 B312:G312 B298:G298 B281:G281 B295:G295 B278:G278 G239 G222 B218:G218 G198 A581:G582 B397:G397 B378:G378 B511:G511 B501:G501 B491:G491 B481:G481 B471:G471 B461:G461 B455:G455 B408 B416:G416 B413:G413 A400:G400 G370 B357:G357 B336:G336 B326:G326 B323:G323 B309:G309 B292:G292 B275:G275 B215:G215 B261:G261 G534:G535 G544:G545 G554:G555 G564:G565 G574:G575 B583:G583 B589:G589 B599:G599 B609:G609 G610:G611 B134:G134 B144:G144 B156:G156 B170:G170 C210:G212 E270:G272 E257:G258 E287:G289 E318:G320 E352:G354 G630:I630 B626:G626 E615:G617 B617:D617 I613:I628 B332 B605 B549 A559:G560 B539 B529 A342:G343 B318 B304 B287 B270 C257:D257 A256:G256 B241 B200 A210:B211 A164:G165 B517 B507 B497 B487 B477 C441:G441 A436:G437 B352 A392:B393 B372 B128:G128 A140:G141 B595 A467:G468 B569 A188:G189 A176:G177 C226:G226 I448:I463 I222:I237 A450:G451 C228:G228 I420:I432 C424:G424 C427:G427 B150 I198:I206 I186:I196 B131:G131 I124:I136 H112:H1048576 H90:H110 H85:I89 B89:G89 C18 G121:G122 G109:G110 G99:G100 B92:G92 G34:G35 G64:G65 I67:I74 G52:G53 G73:G74 I37:I44 G43:G44 I46:I53 I76:I83 C20:C21 I90:I100 G124 D18:I21 G112 G37 C95:G95 G46 I22:I35 G102 G76 G67 G85 B30:G30 B33:G33 B42:G42 B51:G51 B63:G63 B72:G72 B81:G81 B98:G98 B108:G108 B120:G120 B27:G27 G82:G83 I112:I122 I55:I65 A126:G127 A114:G115 A104:G105 A87:G88 A78:G79 A69:G70 A39:G40 A57:G58 A24:G25 A48:G49 G55 H22:H65 H67:H83 J1:J21 I102:I110 A4:A5 C1:I11 B5:B11 A18:B21 H12:I17 A7:A12 A150:A151 C150:G151 A200:A201 C200:G201 A241:A242 C241:G242 A257 A270:A271 C270:D271 A287:A288 C287:D288 A304:A305 C304:G305 A318:A319 C318:D319 A332:A333 C332:G333 A372:A373 A352:A353 C352:D353 A408:A409 A477:A478 C477:G478 A487:A488 C487:G488 A497:A498 C497:G498 A507:A508 C507:G508 A517:A518 C517:G518 A529:A530 C529:G530 A539:A540 C539:G540 A549:A550 C549:G550 A569:A570 C569:G570 A595:A596 C595:G596 A605:A606 C605:G606 A615:A616 C615:D616 B615">
      <formula1>0</formula1>
      <formula2>0</formula2>
    </dataValidation>
    <dataValidation allowBlank="1" showErrorMessage="1" error="Debe introducir un número en el intervalo [1,9999]." sqref="A618:A622 A425:A426 A624:A625 A142:A143 A152:A155 A166:A169 A178:A181 A202:A203 A213:A214 A216:A217 A243:A247 A259:A260 A262:A263 A273:A274 A276:A277 A279:A280 A290:A291 A293:A294 A296:A297 A307:A308 A310:A311 A321:A322 A324:A325 A334:A335 A344:A345 A355:A356 A358:A359 A361:A362 A364:A365 A375:A377 A379:A381 A383:A385 A395:A396 A398:A399 A411:A412 A414:A415 A428:A429 A439:A440 A442:A443 A453:A454 A456:A457 A459:A460 A469:A470 A479:A480 A489:A490 A499:A500 A509:A510 A519:A520 A531:A532 A541:A542 A551:A552 A561:A562 A571:A572 A584:A585 A587:A588 A597:A598 A607:A608 A227 A229:A231 A233:A234 A190:A193 A132:A133 A90:A91 A41 A50 A59:A62 A71 A80 A96:A97 A129:A130 A106:A107 A116:A119 A93:A94"/>
    <dataValidation type="textLength" allowBlank="1" showErrorMessage="1" error="Celda no editable" sqref="G252 I252 G568 G580 G614 G594 G604 G558 G548 G538 G528 G516 G506 G496 G486 G476 G466 G449 G435 G421 G407 G391 G371 G351 G341 G331 G317 G303 G286 G269 G255 G240 G223 G209 G199 G187 G175 G163 G149 G139 G125 G113 G103 G86 G77 G68 G56 G47 G38 G23">
      <formula1>0</formula1>
      <formula2>0</formula2>
    </dataValidation>
    <dataValidation allowBlank="1" showErrorMessage="1" error="celda no editable" sqref="B226 B228 B232 B394 B424 B409 B95 H66 H84 H111 A6 A1:A3 B151 B201 B242 B257 B271 B288 B305 B319 B333 B373 B353 B427 B441 B478 B488 B498 B508 B518 B530 B540 B550 B570 B596 B606 B616"/>
    <dataValidation type="list" allowBlank="1" showInputMessage="1" showErrorMessage="1" errorTitle="Pertinencia" error="Sólo se admiten los siguientes valores de pertinencia:_x000a_1, 0.5, 0.25 y 0.1" sqref="D618:D622 D607:D608 D597:D598 D587:D588 D584:D585 D571:D572 D561:D562 D551:D552 D541:D542 D531:D532 D519:D520 D509:D510 D499:D500 D489:D490 D479:D480 D469:D470 D459:D460 D456:D457 D453:D454 D442:D443 D439:D440 D428:D429 D414:D415 D411:D412 D398:D399 D395:D396 D383:D385 D379:D381 D375:D377 D364:D365 D361:D362 D358:D359 D355:D356 D344:D345 D334:D335 D324:D325 D321:D322 D310:D311 D307:D308 D296:D297 D293:D294 D290:D291 D279:D280 D276:D277 D273:D274 D262:D263 D259:D260 D243:D247 D216:D217 D213:D214 D202:D203 D178:D181 D166:D169 D152:D155 D142:D143 D624:D625 D425:D426 D227 D229:D231 D233:D234 D190:D193 D132:D133 D90:D91 D26 D93:D94 D116:D119 D28:D29 D106:D107 D129:D130 D96:D97 D80 D71 D59:D62 D50 D41 D31:D32">
      <formula1>$R$2:$R$5</formula1>
    </dataValidation>
    <dataValidation type="textLength" allowBlank="1" showInputMessage="1" showErrorMessage="1" error="No Editable" sqref="J48:J49 J39:J40">
      <formula1>0</formula1>
      <formula2>0</formula2>
    </dataValidation>
    <dataValidation type="list" allowBlank="1" showInputMessage="1" showErrorMessage="1" sqref="C19 C401">
      <formula1>$T$2:$T$3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UNAI</cp:lastModifiedBy>
  <dcterms:created xsi:type="dcterms:W3CDTF">2017-04-20T19:06:10Z</dcterms:created>
  <dcterms:modified xsi:type="dcterms:W3CDTF">2017-06-08T20:01:08Z</dcterms:modified>
</cp:coreProperties>
</file>