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977A85A4-C208-44B1-A42B-6F091E62210C}" xr6:coauthVersionLast="36" xr6:coauthVersionMax="36" xr10:uidLastSave="{00000000-0000-0000-0000-000000000000}"/>
  <bookViews>
    <workbookView xWindow="0" yWindow="0" windowWidth="17388" windowHeight="5004"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<sst xmlns="http://schemas.openxmlformats.org/spreadsheetml/2006/main" count="5247" uniqueCount="4952">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</sst>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3" sqref="D3"/>
    </sheetView>
  </sheetViews>
  <sheetFormatPr baseColWidth="10" defaultColWidth="9.109375" defaultRowHeight="14.4" x14ac:dyDescent="0.3"/>
  <cols>
    <col min="1" max="1" width="13.21875" style="3" hidden="1" customWidth="1"/>
    <col min="2" max="2" width="16.21875" style="4" hidden="1" customWidth="1"/>
    <col min="3" max="3" width="49.33203125" style="11" customWidth="1"/>
    <col min="4" max="4" width="12.109375" style="14" customWidth="1"/>
    <col min="5" max="5" width="29.6640625" style="12" customWidth="1"/>
    <col min="6" max="6" width="15.21875" style="2" customWidth="1"/>
    <col min="7" max="7" width="2.21875" style="10" customWidth="1"/>
    <col min="8" max="8" width="55.21875" style="47" customWidth="1"/>
    <col min="9" max="9" width="75.21875" style="30" customWidth="1"/>
    <col min="10" max="16384" width="9.109375" style="2"/>
  </cols>
  <sheetData>
    <row r="1" spans="1:9" ht="23.4" x14ac:dyDescent="0.3">
      <c r="A1" s="3" t="s">
        <v>7</v>
      </c>
      <c r="B1" s="4" t="s">
        <v>7</v>
      </c>
      <c r="C1" s="132" t="str">
        <f>UPPER(NTS_title)</f>
        <v>RESUMEN NO TÉCNICO DEL PROYECTO</v>
      </c>
      <c r="D1" s="132"/>
      <c r="E1" s="132"/>
      <c r="F1" s="132"/>
      <c r="G1" s="32" t="s">
        <v>6</v>
      </c>
      <c r="H1" s="29"/>
    </row>
    <row r="2" spans="1:9" ht="16.05" customHeight="1" x14ac:dyDescent="0.3">
      <c r="A2" s="5" t="s">
        <v>152</v>
      </c>
      <c r="B2" s="7" t="str">
        <f>IF(TRIM(D2)="","",UPPER(D2))</f>
        <v/>
      </c>
      <c r="C2" s="11" t="str">
        <f>country_label</f>
        <v>País</v>
      </c>
      <c r="D2" s="17"/>
      <c r="E2" s="135"/>
      <c r="F2" s="136"/>
      <c r="G2" s="74" t="s">
        <v>550</v>
      </c>
      <c r="H2" s="29"/>
      <c r="I2" s="30" t="str">
        <f>compulsory_field_tinstr&amp;" "</f>
        <v xml:space="preserve">Obligatorio </v>
      </c>
    </row>
    <row r="3" spans="1:9" ht="16.05" customHeight="1" x14ac:dyDescent="0.3">
      <c r="A3" s="5" t="s">
        <v>153</v>
      </c>
      <c r="B3" s="7" t="str">
        <f>IF(TRIM(D3)="","",LOWER(D3))</f>
        <v>es</v>
      </c>
      <c r="C3" s="11" t="str">
        <f>language_label</f>
        <v>Lengua</v>
      </c>
      <c r="D3" s="18" t="s">
        <v>19</v>
      </c>
      <c r="E3" s="135"/>
      <c r="F3" s="136"/>
      <c r="G3" s="74" t="s">
        <v>550</v>
      </c>
      <c r="H3" s="29"/>
      <c r="I3" s="30" t="str">
        <f>compulsory_field_tinstr&amp;" "</f>
        <v xml:space="preserve">Obligatorio </v>
      </c>
    </row>
    <row r="4" spans="1:9" s="69" customFormat="1" ht="15" customHeight="1" x14ac:dyDescent="0.3">
      <c r="A4" s="5" t="s">
        <v>509</v>
      </c>
      <c r="B4" s="4" t="str">
        <f>IF(TRIM(D4)="","",VALUE(MID(D4,SEARCH("[", D4)+1,SEARCH("]",D4)-SEARCH("[",D4)-1)))</f>
        <v/>
      </c>
      <c r="C4" s="68" t="str">
        <f>euSubmission_label</f>
        <v>Presentación UE</v>
      </c>
      <c r="D4" s="67"/>
      <c r="E4" s="137"/>
      <c r="F4" s="138"/>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
      <c r="A5" s="5" t="s">
        <v>154</v>
      </c>
      <c r="B5" s="7" t="str">
        <f>IF(TRIM(D5)="","",D5)</f>
        <v/>
      </c>
      <c r="C5" s="11" t="str">
        <f>projectTitle_label</f>
        <v>Título del proyecto</v>
      </c>
      <c r="D5" s="124"/>
      <c r="E5" s="124"/>
      <c r="F5" s="124"/>
      <c r="G5" s="74" t="s">
        <v>550</v>
      </c>
      <c r="I5" s="30" t="str">
        <f>compulsory_field_tinstr&amp;" "&amp;maxLength_500_tinstr</f>
        <v>Obligatorio La longitud máxima es de 500 caracteres.</v>
      </c>
    </row>
    <row r="6" spans="1:9" s="69" customFormat="1" x14ac:dyDescent="0.3">
      <c r="A6" s="5" t="s">
        <v>538</v>
      </c>
      <c r="B6" s="7" t="str">
        <f>IF(TRIM(D6)="","",D6)</f>
        <v/>
      </c>
      <c r="C6" s="68" t="str">
        <f>ntsId_label</f>
        <v>Identificador RNT</v>
      </c>
      <c r="D6" s="139"/>
      <c r="E6" s="140"/>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3">
      <c r="A7" s="5" t="s">
        <v>511</v>
      </c>
      <c r="B7" s="15" t="str">
        <f>IF(TRIM(D7)="","",D7)</f>
        <v/>
      </c>
      <c r="C7" s="107" t="str">
        <f>ntsNationalId_label</f>
        <v>Identificador nacional del RNT</v>
      </c>
      <c r="D7" s="119"/>
      <c r="E7" s="119"/>
      <c r="F7" s="119"/>
      <c r="H7" s="35"/>
      <c r="I7" s="30" t="str">
        <f>not_published_instr&amp;" "&amp;ntsNationalId_instr&amp;" "&amp;maxLength_500_tinstr</f>
        <v>El campo no se publicará. Identificador nacional del RNT. La longitud máxima es de 500 caracteres.</v>
      </c>
    </row>
    <row r="8" spans="1:9" ht="15" customHeight="1" x14ac:dyDescent="0.3">
      <c r="A8" s="5" t="s">
        <v>155</v>
      </c>
      <c r="B8" s="4" t="str">
        <f>IF(TRIM(D8)="","",D8)</f>
        <v/>
      </c>
      <c r="C8" s="11" t="str">
        <f>projectDuration_label</f>
        <v>Duración del proyecto</v>
      </c>
      <c r="D8" s="18"/>
      <c r="E8" s="133" t="str">
        <f>duration_unit_label</f>
        <v>(en meses)</v>
      </c>
      <c r="F8" s="134"/>
      <c r="G8" s="74" t="s">
        <v>550</v>
      </c>
      <c r="H8" s="35"/>
      <c r="I8" s="30" t="str">
        <f>compulsory_field_tinstr&amp;" "&amp;projectDuration_instr&amp;" "&amp;projectDuration_tinstr</f>
        <v>Obligatorio Duración del proyecto expresada en meses. Debe ser un número entero entre 1 y 60.</v>
      </c>
    </row>
    <row r="9" spans="1:9" x14ac:dyDescent="0.3">
      <c r="A9" s="5" t="s">
        <v>514</v>
      </c>
      <c r="B9" s="4" t="s">
        <v>156</v>
      </c>
      <c r="C9" s="114" t="str">
        <f>keywords_label</f>
        <v>Palabras clave</v>
      </c>
      <c r="D9" s="114"/>
      <c r="E9" s="114"/>
      <c r="F9" s="115"/>
      <c r="G9" s="74" t="s">
        <v>550</v>
      </c>
      <c r="I9" s="30" t="str">
        <f>compulsory_field_tinstr&amp;" "&amp;at_least_one_keyword_mssg</f>
        <v>Obligatorio Debe introducirse al menos una palabra clave.</v>
      </c>
    </row>
    <row r="10" spans="1:9" x14ac:dyDescent="0.3">
      <c r="A10" s="5"/>
      <c r="B10" s="7" t="str">
        <f t="shared" ref="B10:B14" si="0">IF(TRIM(D10)="","",D10)</f>
        <v/>
      </c>
      <c r="C10" s="20" t="str">
        <f>keyword_label &amp; " " &amp; 1</f>
        <v>Palabra clave (Keyword) 1</v>
      </c>
      <c r="D10" s="124"/>
      <c r="E10" s="124"/>
      <c r="F10" s="124"/>
      <c r="I10" s="30" t="str">
        <f>maxLength_50_tinstr&amp;" "&amp;keyword_tinstr</f>
        <v>La longitud máxima es de 50 caracteres, incluidos espacios. Puede constar de más de una palabra.</v>
      </c>
    </row>
    <row r="11" spans="1:9" x14ac:dyDescent="0.3">
      <c r="A11" s="5"/>
      <c r="B11" s="7" t="str">
        <f t="shared" si="0"/>
        <v/>
      </c>
      <c r="C11" s="20" t="str">
        <f>keyword_label &amp; " " &amp; 2</f>
        <v>Palabra clave (Keyword) 2</v>
      </c>
      <c r="D11" s="119"/>
      <c r="E11" s="119"/>
      <c r="F11" s="119"/>
      <c r="I11" s="30" t="str">
        <f>maxLength_50_tinstr&amp;" "&amp;keyword_tinstr</f>
        <v>La longitud máxima es de 50 caracteres, incluidos espacios. Puede constar de más de una palabra.</v>
      </c>
    </row>
    <row r="12" spans="1:9" x14ac:dyDescent="0.3">
      <c r="A12" s="5"/>
      <c r="B12" s="7" t="str">
        <f t="shared" si="0"/>
        <v/>
      </c>
      <c r="C12" s="20" t="str">
        <f>keyword_label &amp; " " &amp; 3</f>
        <v>Palabra clave (Keyword) 3</v>
      </c>
      <c r="D12" s="119"/>
      <c r="E12" s="119"/>
      <c r="F12" s="119"/>
      <c r="I12" s="30" t="str">
        <f>maxLength_50_tinstr&amp;" "&amp;keyword_tinstr</f>
        <v>La longitud máxima es de 50 caracteres, incluidos espacios. Puede constar de más de una palabra.</v>
      </c>
    </row>
    <row r="13" spans="1:9" x14ac:dyDescent="0.3">
      <c r="A13" s="5"/>
      <c r="B13" s="7" t="str">
        <f t="shared" si="0"/>
        <v/>
      </c>
      <c r="C13" s="20" t="str">
        <f>keyword_label &amp; " " &amp; 4</f>
        <v>Palabra clave (Keyword) 4</v>
      </c>
      <c r="D13" s="125"/>
      <c r="E13" s="125"/>
      <c r="F13" s="125"/>
      <c r="I13" s="30" t="str">
        <f>maxLength_50_tinstr&amp;" "&amp;keyword_tinstr</f>
        <v>La longitud máxima es de 50 caracteres, incluidos espacios. Puede constar de más de una palabra.</v>
      </c>
    </row>
    <row r="14" spans="1:9" x14ac:dyDescent="0.3">
      <c r="A14" s="5"/>
      <c r="B14" s="7" t="str">
        <f t="shared" si="0"/>
        <v/>
      </c>
      <c r="C14" s="20" t="str">
        <f>keyword_label &amp; " " &amp; 5</f>
        <v>Palabra clave (Keyword) 5</v>
      </c>
      <c r="D14" s="119"/>
      <c r="E14" s="119"/>
      <c r="F14" s="119"/>
      <c r="G14" s="24"/>
      <c r="I14" s="30" t="str">
        <f>maxLength_50_tinstr&amp;" "&amp;keyword_tinstr</f>
        <v>La longitud máxima es de 50 caracteres, incluidos espacios. Puede constar de más de una palabra.</v>
      </c>
    </row>
    <row r="15" spans="1:9" x14ac:dyDescent="0.3">
      <c r="A15" s="5" t="s">
        <v>515</v>
      </c>
      <c r="C15" s="111" t="str" cm="1">
        <f t="array" ref="C15">projectPurposes_label</f>
        <v>Finalidad del (de los) proyecto(s)</v>
      </c>
      <c r="D15" s="111"/>
      <c r="E15" s="111"/>
      <c r="F15" s="111"/>
      <c r="G15" s="74" t="s">
        <v>550</v>
      </c>
      <c r="I15" s="30" t="str">
        <f>compulsory_field_tinstr&amp;" "&amp;projectPurposes_tinstr&amp;" "&amp;at_least_one_purpose_mssg</f>
        <v>Obligatorio Rellene la hoja «Finalidad del proyecto». Debe elegirse al menos una finalidad.</v>
      </c>
    </row>
    <row r="16" spans="1:9" x14ac:dyDescent="0.3">
      <c r="A16" s="5"/>
      <c r="C16" s="114" t="str">
        <f>objectives_and_benefits_label</f>
        <v>Objetivos y beneficios previstos del proyecto</v>
      </c>
      <c r="D16" s="114"/>
      <c r="E16" s="114"/>
      <c r="F16" s="114"/>
      <c r="G16" s="114"/>
    </row>
    <row r="17" spans="1:9" x14ac:dyDescent="0.3">
      <c r="A17" s="5"/>
      <c r="C17" s="121" t="str">
        <f>projectObjectives_label</f>
        <v>Objetivos del proyecto</v>
      </c>
      <c r="D17" s="121"/>
      <c r="E17" s="121"/>
      <c r="F17" s="121"/>
      <c r="G17" s="74" t="s">
        <v>550</v>
      </c>
    </row>
    <row r="18" spans="1:9" ht="127.5" customHeight="1" x14ac:dyDescent="0.3">
      <c r="A18" s="5" t="s">
        <v>157</v>
      </c>
      <c r="B18" s="15" t="str">
        <f>IF(TRIM(C18)="","",C18)</f>
        <v/>
      </c>
      <c r="C18" s="118"/>
      <c r="D18" s="119"/>
      <c r="E18" s="119"/>
      <c r="F18" s="119"/>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21" t="str">
        <f>potentialBenefits_label</f>
        <v>Probables beneficios potenciales de este proyecto</v>
      </c>
      <c r="D19" s="121"/>
      <c r="E19" s="121"/>
      <c r="F19" s="121"/>
      <c r="G19" s="74" t="s">
        <v>550</v>
      </c>
    </row>
    <row r="20" spans="1:9" ht="127.5" customHeight="1" x14ac:dyDescent="0.3">
      <c r="A20" s="5" t="s">
        <v>158</v>
      </c>
      <c r="B20" s="15" t="str">
        <f>IF(TRIM(C20)="","",C20)</f>
        <v/>
      </c>
      <c r="C20" s="118"/>
      <c r="D20" s="119"/>
      <c r="E20" s="119"/>
      <c r="F20" s="119"/>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41" t="str" cm="1">
        <f t="array" ref="C21">predicted_harms_label</f>
        <v>Daños previstos</v>
      </c>
      <c r="D21" s="141"/>
      <c r="E21" s="141"/>
      <c r="F21" s="141"/>
      <c r="G21" s="141"/>
    </row>
    <row r="22" spans="1:9" x14ac:dyDescent="0.3">
      <c r="A22" s="5"/>
      <c r="B22" s="7"/>
      <c r="C22" s="122" t="str">
        <f>procedures_label</f>
        <v>¿En qué procedimientos se utilizarán normalmente los animales?</v>
      </c>
      <c r="D22" s="122"/>
      <c r="E22" s="122"/>
      <c r="F22" s="122"/>
      <c r="G22" s="74" t="s">
        <v>550</v>
      </c>
    </row>
    <row r="23" spans="1:9" ht="127.5" customHeight="1" x14ac:dyDescent="0.3">
      <c r="A23" s="5" t="s">
        <v>159</v>
      </c>
      <c r="B23" s="15" t="str">
        <f>IF(TRIM(C23)="","",C23)</f>
        <v/>
      </c>
      <c r="C23" s="118"/>
      <c r="D23" s="119"/>
      <c r="E23" s="119"/>
      <c r="F23" s="119"/>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17" t="str" cm="1">
        <f t="array" ref="C24">expectedImpacts_label</f>
        <v>Efectos previstos/efectos adversos en los animales</v>
      </c>
      <c r="D24" s="117"/>
      <c r="E24" s="117"/>
      <c r="F24" s="117"/>
      <c r="G24" s="74" t="s">
        <v>550</v>
      </c>
    </row>
    <row r="25" spans="1:9" ht="127.5" customHeight="1" x14ac:dyDescent="0.3">
      <c r="A25" s="5" t="s">
        <v>160</v>
      </c>
      <c r="B25" s="15" t="str">
        <f>IF(TRIM(C25)="","",C25)</f>
        <v/>
      </c>
      <c r="C25" s="118"/>
      <c r="D25" s="119"/>
      <c r="E25" s="119"/>
      <c r="F25" s="119"/>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12" t="str">
        <f>expectedHarms_label</f>
        <v>Daños previstos</v>
      </c>
      <c r="D26" s="112"/>
      <c r="E26" s="112"/>
      <c r="F26" s="113"/>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0" t="str">
        <f>fateList_label</f>
        <v>Destino de los animales mantenidos vivos</v>
      </c>
      <c r="D27" s="130"/>
      <c r="E27" s="130"/>
      <c r="F27" s="130"/>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42" t="str">
        <f>fateReasons_label</f>
        <v>Motivos del destino previsto de los animales después del procedimiento</v>
      </c>
      <c r="D28" s="142"/>
      <c r="E28" s="142"/>
      <c r="F28" s="142"/>
      <c r="G28" s="74" t="s">
        <v>550</v>
      </c>
    </row>
    <row r="29" spans="1:9" ht="127.5" customHeight="1" x14ac:dyDescent="0.3">
      <c r="A29" s="5" t="s">
        <v>161</v>
      </c>
      <c r="B29" s="15" t="str">
        <f>IF(TRIM(C29)="","",C29)</f>
        <v/>
      </c>
      <c r="C29" s="118"/>
      <c r="D29" s="119"/>
      <c r="E29" s="119"/>
      <c r="F29" s="119"/>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41" t="str">
        <f>application_of_the_three_rs_label</f>
        <v>Aplicación de la regla de las «tres erres»</v>
      </c>
      <c r="D30" s="141"/>
      <c r="E30" s="141"/>
      <c r="F30" s="141"/>
      <c r="G30" s="141"/>
    </row>
    <row r="31" spans="1:9" x14ac:dyDescent="0.3">
      <c r="A31" s="5"/>
      <c r="B31" s="7"/>
      <c r="C31" s="141" t="str">
        <f>replacement_label</f>
        <v>1. Reemplazo</v>
      </c>
      <c r="D31" s="141"/>
      <c r="E31" s="141"/>
      <c r="F31" s="141"/>
      <c r="G31" s="74" t="s">
        <v>550</v>
      </c>
    </row>
    <row r="32" spans="1:9" ht="127.5" customHeight="1" x14ac:dyDescent="0.3">
      <c r="A32" s="5" t="s">
        <v>162</v>
      </c>
      <c r="B32" s="15" t="str">
        <f>IF(TRIM(C32)="","",C32)</f>
        <v/>
      </c>
      <c r="C32" s="118"/>
      <c r="D32" s="119"/>
      <c r="E32" s="119"/>
      <c r="F32" s="119"/>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31" t="str">
        <f>reduction_label</f>
        <v>2. Reducción</v>
      </c>
      <c r="D33" s="131"/>
      <c r="E33" s="131"/>
      <c r="F33" s="131"/>
      <c r="G33" s="74" t="s">
        <v>550</v>
      </c>
    </row>
    <row r="34" spans="1:9" ht="150.75" customHeight="1" x14ac:dyDescent="0.3">
      <c r="A34" s="5" t="s">
        <v>163</v>
      </c>
      <c r="B34" s="15" t="str">
        <f>IF(TRIM(C34)="","",C34)</f>
        <v/>
      </c>
      <c r="C34" s="118"/>
      <c r="D34" s="119"/>
      <c r="E34" s="119"/>
      <c r="F34" s="119"/>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31" t="str">
        <f>refinement_label</f>
        <v>3. Refinamiento</v>
      </c>
      <c r="D35" s="131"/>
      <c r="E35" s="131"/>
      <c r="F35" s="131"/>
      <c r="G35" s="74" t="s">
        <v>550</v>
      </c>
    </row>
    <row r="36" spans="1:9" ht="127.5" customHeight="1" x14ac:dyDescent="0.3">
      <c r="A36" s="5" t="s">
        <v>164</v>
      </c>
      <c r="B36" s="15" t="str">
        <f>IF(TRIM(C36)="","",C36)</f>
        <v/>
      </c>
      <c r="C36" s="118"/>
      <c r="D36" s="119"/>
      <c r="E36" s="119"/>
      <c r="F36" s="119"/>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17" t="str">
        <f>speciesChoiceExplanation_label</f>
        <v>Explique la elección de las especies y las etapas de vida correspondientes</v>
      </c>
      <c r="D37" s="117"/>
      <c r="E37" s="117"/>
      <c r="F37" s="117"/>
      <c r="G37" s="74" t="s">
        <v>550</v>
      </c>
    </row>
    <row r="38" spans="1:9" ht="127.5" customHeight="1" x14ac:dyDescent="0.3">
      <c r="A38" s="5" t="s">
        <v>165</v>
      </c>
      <c r="B38" s="15" t="str">
        <f>IF(TRIM(C38)="","",C38)</f>
        <v/>
      </c>
      <c r="C38" s="118"/>
      <c r="D38" s="119"/>
      <c r="E38" s="119"/>
      <c r="F38" s="119"/>
      <c r="H38" s="35"/>
      <c r="I38" s="30" t="str">
        <f>compulsory_field_tinstr&amp;" "&amp;maxLength_2500_tinstr</f>
        <v>Obligatorio La longitud máxima es de 2 500 caracteres.</v>
      </c>
    </row>
    <row r="39" spans="1:9" ht="28.8" x14ac:dyDescent="0.3">
      <c r="A39" s="5"/>
      <c r="B39" s="7"/>
      <c r="C39" s="120" t="str">
        <f>project_selected_for_ra_label</f>
        <v>Proyecto seleccionado para la evaluación retrospectiva</v>
      </c>
      <c r="D39" s="120"/>
      <c r="E39" s="120"/>
      <c r="F39" s="120"/>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t="str">
        <f>IF(TRIM(D40)="","",VALUE(MID(D40,SEARCH("[", D40)+1,SEARCH("]",D40)-SEARCH("[",D40)-1)))</f>
        <v/>
      </c>
      <c r="C40" s="16" t="str">
        <f>raSelected_label</f>
        <v>¿Proyecto seleccionado para la ER?</v>
      </c>
      <c r="D40" s="19"/>
      <c r="E40" s="126" t="str">
        <f>IF((CONCATENATE(B41,B43,B44,B45,B47)&lt;&gt;"")*AND(B40&lt;&gt;1),inconsistent_value_mssg,"")</f>
        <v/>
      </c>
      <c r="F40" s="127"/>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16" t="s">
        <v>63</v>
      </c>
      <c r="F41" s="116"/>
      <c r="G41" s="75" t="str">
        <f>IF($B$40=1,"*","")</f>
        <v/>
      </c>
      <c r="H41" s="35"/>
      <c r="I41" s="30" t="str">
        <f>IF($B$40=1,compulsory_field_tinstr&amp;" "&amp;date_format_tinstr,"")</f>
        <v/>
      </c>
    </row>
    <row r="42" spans="1:9" x14ac:dyDescent="0.3">
      <c r="A42" s="5"/>
      <c r="B42" s="26"/>
      <c r="C42" s="143" t="str">
        <f>ra_reasons_label</f>
        <v>Motivos de la evaluación retrospectiva</v>
      </c>
      <c r="D42" s="143"/>
      <c r="E42" s="129"/>
      <c r="F42" s="129"/>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44" t="str">
        <f>severeProcedure_label</f>
        <v>Incluye procedimientos severos</v>
      </c>
      <c r="E43" s="144"/>
      <c r="F43" s="19"/>
      <c r="G43" s="22"/>
    </row>
    <row r="44" spans="1:9" ht="14.25" customHeight="1" x14ac:dyDescent="0.3">
      <c r="A44" s="5" t="s">
        <v>169</v>
      </c>
      <c r="B44" s="6" t="str">
        <f t="shared" si="2"/>
        <v/>
      </c>
      <c r="C44" s="21"/>
      <c r="D44" s="128" t="str">
        <f>nhpUse_label</f>
        <v>Utiliza primates no humanos</v>
      </c>
      <c r="E44" s="128"/>
      <c r="F44" s="19" t="s">
        <v>6</v>
      </c>
      <c r="G44" s="22"/>
    </row>
    <row r="45" spans="1:9" x14ac:dyDescent="0.3">
      <c r="A45" s="5" t="s">
        <v>170</v>
      </c>
      <c r="B45" s="6" t="str">
        <f t="shared" si="2"/>
        <v/>
      </c>
      <c r="C45" s="28" t="str">
        <f>IF((B47&lt;&gt;"")*AND(B45&lt;&gt;1),inconsistent_value_mssg,"")</f>
        <v/>
      </c>
      <c r="D45" s="128" t="str">
        <f>other_label</f>
        <v>Otros motivos</v>
      </c>
      <c r="E45" s="128"/>
      <c r="F45" s="19"/>
      <c r="G45" s="22"/>
    </row>
    <row r="46" spans="1:9" s="23" customFormat="1" x14ac:dyDescent="0.3">
      <c r="A46" s="5"/>
      <c r="B46" s="6"/>
      <c r="C46" s="122" t="str">
        <f>otherExplanation_label</f>
        <v>Explicación del otro motivo de la evaluación retrospectiva</v>
      </c>
      <c r="D46" s="122"/>
      <c r="E46" s="122"/>
      <c r="F46" s="122"/>
      <c r="G46" s="22"/>
      <c r="H46" s="35"/>
      <c r="I46" s="30"/>
    </row>
    <row r="47" spans="1:9" ht="57.45" customHeight="1" x14ac:dyDescent="0.3">
      <c r="A47" s="5" t="s">
        <v>171</v>
      </c>
      <c r="B47" s="15" t="str">
        <f>IF(TRIM(C47)="","",C47)</f>
        <v/>
      </c>
      <c r="C47" s="124"/>
      <c r="D47" s="124"/>
      <c r="E47" s="124"/>
      <c r="F47" s="124"/>
      <c r="G47" s="75" t="str">
        <f>IF($B$45=1,"*","")</f>
        <v/>
      </c>
      <c r="I47" s="35" t="str">
        <f>IF(B45=1, compulsory_field_tinstr&amp;" "&amp;maxLength_500_tinstr, "")</f>
        <v/>
      </c>
    </row>
    <row r="48" spans="1:9" x14ac:dyDescent="0.3">
      <c r="C48" s="131" t="str">
        <f>additional_fields_title</f>
        <v>Campos adicionales</v>
      </c>
      <c r="D48" s="131"/>
      <c r="E48" s="131"/>
      <c r="F48" s="131"/>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19"/>
      <c r="E49" s="119"/>
      <c r="F49" s="119"/>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19"/>
      <c r="E50" s="119"/>
      <c r="F50" s="119"/>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19"/>
      <c r="E51" s="119"/>
      <c r="F51" s="119"/>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19"/>
      <c r="E52" s="119"/>
      <c r="F52" s="119"/>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19"/>
      <c r="E53" s="119"/>
      <c r="F53" s="119"/>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16" t="s">
        <v>63</v>
      </c>
      <c r="F54" s="116"/>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16" t="s">
        <v>63</v>
      </c>
      <c r="F55" s="116"/>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16" t="s">
        <v>63</v>
      </c>
      <c r="F56" s="116"/>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16" t="s">
        <v>63</v>
      </c>
      <c r="F57" s="116"/>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16" t="s">
        <v>63</v>
      </c>
      <c r="F58" s="116"/>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16" t="s">
        <v>63</v>
      </c>
      <c r="F59" s="116"/>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23"/>
      <c r="E60" s="123"/>
      <c r="F60" s="123"/>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8.88671875" defaultRowHeight="14.4" x14ac:dyDescent="0.3"/>
  <cols>
    <col min="1" max="1" width="108.21875" customWidth="1"/>
  </cols>
  <sheetData>
    <row r="1" spans="1:1" ht="23.4" x14ac:dyDescent="0.3">
      <c r="A1" s="36" t="str">
        <f>projectPurposes_label</f>
        <v>Finalidad del (de los) proyecto(s)</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baseColWidth="10" defaultColWidth="9.109375" defaultRowHeight="14.4" x14ac:dyDescent="0.3"/>
  <cols>
    <col min="1" max="1" width="68.109375" style="40" customWidth="1"/>
    <col min="2" max="2" width="16.5546875" style="40" customWidth="1"/>
    <col min="3" max="3" width="14.88671875" style="40" customWidth="1"/>
    <col min="4" max="4" width="14.5546875" style="9" customWidth="1"/>
    <col min="5" max="5" width="14.21875" style="9" customWidth="1"/>
    <col min="6" max="6" width="18.33203125" style="9" hidden="1" customWidth="1"/>
    <col min="7" max="7" width="32.77734375" style="34" customWidth="1"/>
    <col min="8" max="8" width="54.33203125" style="9" customWidth="1"/>
    <col min="9" max="16384" width="9.109375" style="9"/>
  </cols>
  <sheetData>
    <row r="1" spans="1:8" ht="29.25" customHeight="1" thickBot="1" x14ac:dyDescent="0.5">
      <c r="A1" s="36" t="str">
        <f>expectedHarms_label</f>
        <v>Daños previstos</v>
      </c>
      <c r="B1" s="145" t="str">
        <f>numbers_per_severity_label</f>
        <v>Cifras estimadas, por nivel de severidad</v>
      </c>
      <c r="C1" s="145"/>
      <c r="D1" s="145"/>
      <c r="E1" s="145"/>
      <c r="F1" s="71"/>
      <c r="G1" s="37"/>
    </row>
    <row r="2" spans="1:8" ht="75" customHeight="1" thickBot="1" x14ac:dyDescent="0.35">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baseColWidth="10" defaultColWidth="9.109375" defaultRowHeight="14.4" x14ac:dyDescent="0.3"/>
  <cols>
    <col min="1" max="1" width="67.44140625" style="9" customWidth="1"/>
    <col min="2" max="4" width="20.77734375" style="9" customWidth="1"/>
    <col min="5" max="5" width="37.77734375" style="9" customWidth="1"/>
    <col min="6" max="6" width="65.21875" style="9" customWidth="1"/>
    <col min="7" max="16384" width="9.109375" style="9"/>
  </cols>
  <sheetData>
    <row r="1" spans="1:6" ht="43.5" customHeight="1" x14ac:dyDescent="0.4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5">
      <c r="A2" s="38" t="str">
        <f>species_label</f>
        <v>Especie</v>
      </c>
      <c r="B2" s="109" t="str">
        <f>reused_label</f>
        <v>Reutilización</v>
      </c>
      <c r="C2" s="109" t="str">
        <f>returned_label</f>
        <v>Devuelto</v>
      </c>
      <c r="D2" s="109" t="str">
        <f>rehomed_label</f>
        <v>Realojado</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topLeftCell="A100" workbookViewId="0">
      <selection activeCell="H118" sqref="H118"/>
    </sheetView>
  </sheetViews>
  <sheetFormatPr baseColWidth="10" defaultColWidth="9.109375" defaultRowHeight="14.4" x14ac:dyDescent="0.3"/>
  <cols>
    <col min="1" max="1" width="26.21875" style="9" customWidth="1"/>
    <col min="2" max="2" width="26.77734375" style="9" customWidth="1"/>
    <col min="3" max="3" width="98.44140625" style="9" customWidth="1"/>
    <col min="4" max="4" width="9.33203125" style="9" customWidth="1"/>
    <col min="5" max="5" width="8.77734375" style="9" customWidth="1"/>
    <col min="6" max="6" width="8.5546875" style="9" customWidth="1"/>
    <col min="7" max="7" width="8.44140625" style="9" customWidth="1"/>
    <col min="8" max="10" width="9.109375" style="9"/>
    <col min="11" max="11" width="15" style="9" customWidth="1"/>
    <col min="12" max="16384" width="9.109375"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3">
      <c r="A113" s="9" t="s">
        <v>512</v>
      </c>
      <c r="B113" s="9" t="str">
        <f t="shared" si="13"/>
        <v>Presentación UE</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3">
      <c r="A116" s="13" t="s">
        <v>72</v>
      </c>
      <c r="B116" s="9" t="str">
        <f t="shared" si="13"/>
        <v>Palabras clave</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3">
      <c r="A118" s="13" t="s">
        <v>78</v>
      </c>
      <c r="B118" s="9" t="str">
        <f t="shared" si="13"/>
        <v>Finalidad del (de los) proyecto(s)</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3">
      <c r="A122" s="13" t="s">
        <v>82</v>
      </c>
      <c r="B122" s="9" t="str">
        <f t="shared" si="13"/>
        <v>Utilización reglamentaria: Otros ensayos de eficacia y tolerancia</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3">
      <c r="A123" s="13" t="s">
        <v>83</v>
      </c>
      <c r="B123" s="9" t="str">
        <f t="shared" si="13"/>
        <v>Utilización reglamentaria: Ensayos de toxicidad y otros ensayos de seguridad, incluida la farmacología</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3">
      <c r="A124" s="13" t="s">
        <v>84</v>
      </c>
      <c r="B124" s="9" t="str">
        <f t="shared" si="13"/>
        <v>Producción rutinaria</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3">
      <c r="A131" s="13" t="s">
        <v>106</v>
      </c>
      <c r="B131" s="9" t="str">
        <f t="shared" si="13"/>
        <v>RESUMEN NO TÉCNICO DEL PROYECTO</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3">
      <c r="A132" s="9" t="s">
        <v>108</v>
      </c>
      <c r="B132" s="9" t="str">
        <f t="shared" si="13"/>
        <v>Debe elegirse al menos una finalidad.</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3">
      <c r="A133" s="9" t="s">
        <v>107</v>
      </c>
      <c r="B133" s="9" t="str">
        <f t="shared" si="13"/>
        <v>Debe introducirse al menos una palabra clave.</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3">
      <c r="A134" s="9" t="s">
        <v>109</v>
      </c>
      <c r="B134" s="9" t="str">
        <f t="shared" si="13"/>
        <v>Objetivos y beneficios previstos del proyecto</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3">
      <c r="A135" s="9" t="s">
        <v>110</v>
      </c>
      <c r="B135" s="9" t="str">
        <f t="shared" si="13"/>
        <v>Objetivos del proyecto</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3">
      <c r="A136" s="9" t="s">
        <v>112</v>
      </c>
      <c r="B136" s="9" t="str">
        <f t="shared" si="13"/>
        <v>Probables beneficios potenciales de este proyecto</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3">
      <c r="A137" s="9" t="s">
        <v>114</v>
      </c>
      <c r="B137" s="9" t="str">
        <f t="shared" si="13"/>
        <v>Daños previstos</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3">
      <c r="A138" s="9" t="s">
        <v>116</v>
      </c>
      <c r="B138" s="9" t="str">
        <f t="shared" si="13"/>
        <v>¿En qué procedimientos se utilizarán normalmente los animales?</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3">
      <c r="A139" s="9" t="s">
        <v>118</v>
      </c>
      <c r="B139" s="9" t="str">
        <f t="shared" si="13"/>
        <v>Efectos previstos/efectos adversos en los animales</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3">
      <c r="A140" s="9" t="s">
        <v>347</v>
      </c>
      <c r="B140" s="9" t="str">
        <f t="shared" si="13"/>
        <v>Daños previstos</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3">
      <c r="A141" s="9" t="s">
        <v>119</v>
      </c>
      <c r="B141" s="9" t="str">
        <f t="shared" si="13"/>
        <v>Destino de los animales mantenidos vivos</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3">
      <c r="A143" s="9" t="s">
        <v>124</v>
      </c>
      <c r="B143" s="9" t="str">
        <f t="shared" si="14"/>
        <v>Aplicación de la regla de las «tres erres»</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3">
      <c r="A144" s="9" t="s">
        <v>126</v>
      </c>
      <c r="B144" s="9" t="str">
        <f t="shared" si="14"/>
        <v>1. Reemplazo</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3">
      <c r="A145" s="9" t="s">
        <v>128</v>
      </c>
      <c r="B145" s="9" t="str">
        <f t="shared" si="14"/>
        <v>2. Reducción</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3">
      <c r="A146" s="9" t="s">
        <v>130</v>
      </c>
      <c r="B146" s="9" t="str">
        <f t="shared" si="14"/>
        <v>3. Refinamiento</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3">
      <c r="A147" s="9" t="s">
        <v>132</v>
      </c>
      <c r="B147" s="9" t="str">
        <f t="shared" si="14"/>
        <v>Explique la elección de las especies y las etapas de vida correspondientes</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3">
      <c r="A148" s="9" t="s">
        <v>134</v>
      </c>
      <c r="B148" s="9" t="str">
        <f t="shared" si="14"/>
        <v>Proyecto seleccionado para la evaluación retrospectiva</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3">
      <c r="A149" s="9" t="s">
        <v>135</v>
      </c>
      <c r="B149" s="9" t="str">
        <f t="shared" si="14"/>
        <v>¿Proyecto seleccionado para la ER?</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3">
      <c r="A150" s="9" t="s">
        <v>138</v>
      </c>
      <c r="B150" s="9" t="str">
        <f t="shared" si="14"/>
        <v>Plazo para la ER</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3">
      <c r="A151" s="9" t="s">
        <v>140</v>
      </c>
      <c r="B151" s="9" t="str">
        <f t="shared" si="14"/>
        <v>Motivos de la evaluación retrospectiva</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3">
      <c r="A152" s="27" t="s">
        <v>141</v>
      </c>
      <c r="B152" s="9" t="str">
        <f t="shared" si="14"/>
        <v>Incluye procedimientos severos</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3">
      <c r="A153" s="27" t="s">
        <v>142</v>
      </c>
      <c r="B153" s="9" t="str">
        <f t="shared" si="14"/>
        <v>Utiliza primates no humanos</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3">
      <c r="A154" s="27" t="s">
        <v>143</v>
      </c>
      <c r="B154" s="9" t="str">
        <f t="shared" si="14"/>
        <v>Otros motivos</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3">
      <c r="A155" s="27" t="s">
        <v>144</v>
      </c>
      <c r="B155" s="9" t="str">
        <f t="shared" si="14"/>
        <v>Explicación del otro motivo de la evaluación retrospectiva</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3">
      <c r="A156" s="9" t="s">
        <v>149</v>
      </c>
      <c r="B156" s="9" t="str">
        <f t="shared" si="14"/>
        <v>Debe elegirse al menos un motivo.</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3">
      <c r="A157" s="27" t="s">
        <v>150</v>
      </c>
      <c r="B157" s="9" t="str">
        <f t="shared" si="14"/>
        <v>Valor incoherente</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3">
      <c r="A158" s="27" t="s">
        <v>364</v>
      </c>
      <c r="B158" s="9" t="str">
        <f t="shared" si="14"/>
        <v>Identificador nacional del RNT</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3">
      <c r="A160" s="27" t="s">
        <v>177</v>
      </c>
      <c r="B160" s="9" t="str">
        <f t="shared" si="15"/>
        <v>Pendiente de cumplimentación por la autoridad competente</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3">
      <c r="A161" s="27" t="s">
        <v>303</v>
      </c>
      <c r="B161" s="9" t="str">
        <f t="shared" si="15"/>
        <v>El número total debe ser superior a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3">
      <c r="A162" s="27" t="s">
        <v>304</v>
      </c>
      <c r="B162" s="9" t="str">
        <f t="shared" si="15"/>
        <v>Debe seleccionarse la especie</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3">
      <c r="A163" s="27" t="s">
        <v>308</v>
      </c>
      <c r="B163" s="9" t="str">
        <f t="shared" si="15"/>
        <v>Al menos 1 fila</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3">
      <c r="A164" s="27" t="s">
        <v>309</v>
      </c>
      <c r="B164" s="9" t="str">
        <f t="shared" si="15"/>
        <v>Especie</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3">
      <c r="A165" s="27" t="s">
        <v>310</v>
      </c>
      <c r="B165" s="9" t="str">
        <f t="shared" si="15"/>
        <v>Sin posibilidad de recuperación</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3">
      <c r="A166" s="27" t="s">
        <v>311</v>
      </c>
      <c r="B166" s="9" t="str">
        <f t="shared" si="15"/>
        <v>Leve</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3">
      <c r="A167" s="27" t="s">
        <v>312</v>
      </c>
      <c r="B167" s="9" t="str">
        <f t="shared" si="15"/>
        <v>Moderada</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3">
      <c r="A168" s="27" t="s">
        <v>313</v>
      </c>
      <c r="B168" s="9" t="str">
        <f t="shared" si="15"/>
        <v>Intensa</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3">
      <c r="A169" s="27" t="s">
        <v>314</v>
      </c>
      <c r="B169" s="9" t="str">
        <f t="shared" si="15"/>
        <v>Número total</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3">
      <c r="A170" s="27" t="s">
        <v>318</v>
      </c>
      <c r="B170" s="9" t="str">
        <f t="shared" si="15"/>
        <v>Reutilización</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3">
      <c r="A171" s="27" t="s">
        <v>319</v>
      </c>
      <c r="B171" s="9" t="str">
        <f t="shared" si="15"/>
        <v>Devuelto</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3">
      <c r="A172" s="27" t="s">
        <v>320</v>
      </c>
      <c r="B172" s="9" t="str">
        <f t="shared" si="15"/>
        <v>Realojado</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3">
      <c r="A173" s="27" t="s">
        <v>324</v>
      </c>
      <c r="B173" s="9" t="str">
        <f t="shared" si="15"/>
        <v>Describa los objetivos del proyecto (por ejemplo, despejar algunas incógnitas científicas o atender necesidades científicas o clínicas).</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3">
      <c r="A178" s="27" t="s">
        <v>333</v>
      </c>
      <c r="B178" s="9" t="str">
        <f t="shared" si="15"/>
        <v>¿Qué ocurrirá con los animales que se mantengan vivos al término del procedimiento?</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3">
      <c r="A179" s="27" t="s">
        <v>335</v>
      </c>
      <c r="B179" s="9" t="str">
        <f t="shared" si="15"/>
        <v>Le rogamos explique los motivos del destino previsto de los animales después del procedimiento.</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3">
      <c r="A180" s="27" t="s">
        <v>337</v>
      </c>
      <c r="B180" s="9" t="str">
        <f t="shared" si="15"/>
        <v>Indique las alternativas disponibles en este campo que no requieren el uso de animales y el motivo por el que no pueden utilizarse para los fines del proyecto.</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3">
      <c r="A183" s="27" t="s">
        <v>343</v>
      </c>
      <c r="B183" s="9" t="str">
        <f t="shared" si="15"/>
        <v>Cifras estimadas, por nivel de severidad</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3">
      <c r="A184" s="27" t="s">
        <v>346</v>
      </c>
      <c r="B184" s="9" t="str">
        <f t="shared" si="15"/>
        <v>Número estimado de animales que deben reutilizarse, ser devueltos al hábitat o al sistema de cría o ser realojados</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3">
      <c r="A185" s="27" t="s">
        <v>350</v>
      </c>
      <c r="B185" s="9" t="str">
        <f t="shared" si="14"/>
        <v>Obligatorio</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3">
      <c r="A186" s="27" t="s">
        <v>499</v>
      </c>
      <c r="B186" s="9" t="str">
        <f t="shared" si="14"/>
        <v>Aplicable a los EM cuya legislación requiera esta información.</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3">
      <c r="A187" s="27" t="s">
        <v>351</v>
      </c>
      <c r="B187" s="9" t="str">
        <f t="shared" si="14"/>
        <v>La longitud máxima es de 100 caracteres</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3">
      <c r="A188" s="27" t="s">
        <v>360</v>
      </c>
      <c r="B188" s="9" t="str">
        <f t="shared" si="14"/>
        <v>Duración del proyecto expresada en meses.</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3">
      <c r="A189" s="27" t="s">
        <v>361</v>
      </c>
      <c r="B189" s="9" t="str">
        <f t="shared" si="14"/>
        <v>Debe ser un número entero entre 1 y 60.</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3">
      <c r="A190" s="27" t="s">
        <v>353</v>
      </c>
      <c r="B190" s="9" t="str">
        <f t="shared" si="14"/>
        <v>La longitud máxima es de 50 caracteres, incluidos espacios.</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3">
      <c r="A191" s="27" t="s">
        <v>356</v>
      </c>
      <c r="B191" s="9" t="str">
        <f t="shared" si="14"/>
        <v>La longitud máxima es de 2 500 caracteres.</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3">
      <c r="A192" s="27" t="s">
        <v>358</v>
      </c>
      <c r="B192" s="9" t="str">
        <f t="shared" si="14"/>
        <v>La longitud máxima es de 500 caracteres.</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3">
      <c r="A193" s="27" t="s">
        <v>365</v>
      </c>
      <c r="B193" s="9" t="str">
        <f t="shared" si="14"/>
        <v>Identificador nacional del RNT.</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3">
      <c r="A194" s="27" t="s">
        <v>366</v>
      </c>
      <c r="B194" s="9" t="str">
        <f t="shared" si="14"/>
        <v>Rellene la hoja «Daños previstos». Debe cumplimentarse al menos una fila.</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3">
      <c r="A195" s="27" t="s">
        <v>368</v>
      </c>
      <c r="B195" s="9" t="str">
        <f t="shared" si="14"/>
        <v xml:space="preserve">Rellene la hoja «Destino de los animales mantenidos vivos», si procede. </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3">
      <c r="A196" s="27" t="s">
        <v>370</v>
      </c>
      <c r="B196" s="9" t="str">
        <f t="shared" si="14"/>
        <v>Formato dd-mm-aaaa o dd/mm/aaaa en función de la configuración de su sistema (por ejemplo, 27-05-2022 o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3">
      <c r="A197" s="27" t="s">
        <v>386</v>
      </c>
      <c r="B197" s="9" t="str">
        <f t="shared" si="14"/>
        <v>Campos adicionales</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3">
      <c r="A198" s="27" t="s">
        <v>388</v>
      </c>
      <c r="B198" s="9" t="str">
        <f t="shared" si="14"/>
        <v>El hecho de que el ámbito de que se trate sea aplicable o no depende de las normas nacionales.</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3">
      <c r="A199" s="27" t="s">
        <v>389</v>
      </c>
      <c r="B199" s="9" t="str">
        <f t="shared" si="14"/>
        <v>Fecha de inicio del proyecto</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3">
      <c r="A201" s="27" t="s">
        <v>399</v>
      </c>
      <c r="B201" s="9" t="str">
        <f t="shared" si="14"/>
        <v>Fecha de aprobación del proyecto</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3">
      <c r="A202" s="27" t="s">
        <v>401</v>
      </c>
      <c r="B202" s="9" t="str">
        <f t="shared" si="14"/>
        <v>Código ICD</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3">
      <c r="A203" s="27" t="s">
        <v>494</v>
      </c>
      <c r="B203" s="9" t="str">
        <f t="shared" si="14"/>
        <v>Campo nacional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3">
      <c r="A204" s="27" t="s">
        <v>495</v>
      </c>
      <c r="B204" s="9" t="str">
        <f t="shared" si="14"/>
        <v>Campo nacional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3">
      <c r="A205" s="27" t="s">
        <v>496</v>
      </c>
      <c r="B205" s="9" t="str">
        <f t="shared" si="14"/>
        <v>Campo nacional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3">
      <c r="A206" s="27" t="s">
        <v>503</v>
      </c>
      <c r="B206" s="9" t="str">
        <f t="shared" si="14"/>
        <v>Campo nacional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3">
      <c r="A207" s="27" t="s">
        <v>504</v>
      </c>
      <c r="B207" s="9" t="str">
        <f t="shared" si="14"/>
        <v>Campo nacional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3">
      <c r="A209" s="27" t="s">
        <v>498</v>
      </c>
      <c r="B209" s="9" t="str">
        <f t="shared" si="14"/>
        <v>(en meses)</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3">
      <c r="A210" s="27" t="s">
        <v>501</v>
      </c>
      <c r="B210" s="9" t="str">
        <f t="shared" si="14"/>
        <v>Puede constar de más de una palabra.</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3">
      <c r="A211" s="27" t="s">
        <v>505</v>
      </c>
      <c r="B211" s="9" t="str">
        <f t="shared" si="14"/>
        <v>Rellene todas las categorías con números enteros (0 o más).</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3">
      <c r="A212" s="27" t="s">
        <v>513</v>
      </c>
      <c r="B212" s="9" t="str">
        <f t="shared" si="14"/>
        <v>Indíquese si el proyecto entra o no en el ámbito de aplicación de la Directiva.</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3">
      <c r="A214" s="27" t="s">
        <v>529</v>
      </c>
      <c r="B214" s="9" t="str">
        <f t="shared" si="18"/>
        <v>Hasta una precisión de un código de 4 caracteres.</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3">
      <c r="A215" s="27" t="s">
        <v>533</v>
      </c>
      <c r="B215" s="9" t="str">
        <f t="shared" si="18"/>
        <v>Enlace a la versión anterior del RNT fuera del sistema CE</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3">
      <c r="A217" s="27" t="s">
        <v>539</v>
      </c>
      <c r="B217" s="9" t="str">
        <f t="shared" si="19"/>
        <v>Identificador RNT</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3">
      <c r="A218" s="27" t="s">
        <v>541</v>
      </c>
      <c r="B218" s="9" t="str">
        <f t="shared" si="19"/>
        <v>Identificador RNT único asignado por el sistema central de la CE.</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3">
      <c r="A219" s="27" t="s">
        <v>542</v>
      </c>
      <c r="B219" s="9" t="str">
        <f t="shared" si="18"/>
        <v>Solo se cumplimentará cuando se actualicen los RNT ya almacenados en el sistema de la CE.</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3">
      <c r="A220" s="27" t="s">
        <v>547</v>
      </c>
      <c r="B220" s="9" t="str">
        <f t="shared" si="18"/>
        <v>Severidad aduanas EM</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3">
      <c r="A221" s="27" t="s">
        <v>553</v>
      </c>
      <c r="B221" s="9" t="str">
        <f t="shared" si="18"/>
        <v>El campo no se publicará.</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109375" defaultRowHeight="14.4" x14ac:dyDescent="0.3"/>
  <cols>
    <col min="1" max="1" width="22.77734375" style="3" customWidth="1"/>
    <col min="2" max="2" width="26.21875" style="3" customWidth="1"/>
    <col min="3" max="3" width="35.21875" style="3" customWidth="1"/>
    <col min="4" max="4" width="24.77734375" style="9" customWidth="1"/>
    <col min="5" max="16384" width="9.109375" style="9"/>
  </cols>
  <sheetData>
    <row r="1" spans="1:31" ht="15" thickBot="1" x14ac:dyDescent="0.35"/>
    <row r="2" spans="1:31" ht="15" thickBot="1" x14ac:dyDescent="0.35">
      <c r="A2" s="27" t="s">
        <v>12</v>
      </c>
      <c r="B2" s="95" t="str">
        <f>IF(language="","en",language)</f>
        <v>es</v>
      </c>
    </row>
    <row r="3" spans="1:31" ht="15" thickBot="1" x14ac:dyDescent="0.35">
      <c r="A3" s="27" t="s">
        <v>15</v>
      </c>
      <c r="B3" s="96" t="str">
        <f>yes</f>
        <v>sí [1]</v>
      </c>
      <c r="C3" s="97" t="str">
        <f>no</f>
        <v>no [0]</v>
      </c>
    </row>
    <row r="4" spans="1:31" ht="15" thickBot="1" x14ac:dyDescent="0.35">
      <c r="A4" s="27" t="s">
        <v>14</v>
      </c>
      <c r="B4" s="96" t="str">
        <f>yes</f>
        <v>sí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Usuario UMA</cp:lastModifiedBy>
  <dcterms:created xsi:type="dcterms:W3CDTF">2020-03-26T19:58:53Z</dcterms:created>
  <dcterms:modified xsi:type="dcterms:W3CDTF">2023-03-07T12:26:16Z</dcterms:modified>
</cp:coreProperties>
</file>