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ATOS\Gestion\Universidad\Concurso Acceso AYD\"/>
    </mc:Choice>
  </mc:AlternateContent>
  <bookViews>
    <workbookView xWindow="0" yWindow="0" windowWidth="15360" windowHeight="7764"/>
  </bookViews>
  <sheets>
    <sheet name="Principal" sheetId="1" r:id="rId1"/>
  </sheets>
  <definedNames>
    <definedName name="_xlnm.Print_Titles" localSheetId="0">Principal!$19:$19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3" i="1" l="1"/>
  <c r="M83" i="1" s="1"/>
  <c r="F83" i="1"/>
  <c r="N83" i="1" s="1"/>
  <c r="G83" i="1"/>
  <c r="O83" i="1" s="1"/>
  <c r="D83" i="1"/>
  <c r="L83" i="1" s="1"/>
  <c r="B84" i="1"/>
  <c r="B83" i="1"/>
  <c r="G84" i="1"/>
  <c r="O84" i="1" s="1"/>
  <c r="F84" i="1"/>
  <c r="N84" i="1" s="1"/>
  <c r="E84" i="1"/>
  <c r="M84" i="1" s="1"/>
  <c r="D84" i="1"/>
  <c r="L84" i="1" s="1"/>
  <c r="E82" i="1"/>
  <c r="M82" i="1" s="1"/>
  <c r="F82" i="1"/>
  <c r="N82" i="1" s="1"/>
  <c r="G82" i="1"/>
  <c r="O82" i="1" s="1"/>
  <c r="D82" i="1"/>
  <c r="L82" i="1" s="1"/>
  <c r="B82" i="1"/>
  <c r="B66" i="1"/>
  <c r="E66" i="1" l="1"/>
  <c r="F66" i="1"/>
  <c r="G66" i="1"/>
  <c r="H66" i="1"/>
  <c r="D66" i="1"/>
  <c r="E65" i="1"/>
  <c r="F65" i="1"/>
  <c r="G65" i="1"/>
  <c r="H65" i="1"/>
  <c r="D65" i="1"/>
  <c r="B65" i="1"/>
  <c r="J65" i="1" s="1"/>
  <c r="G61" i="1"/>
  <c r="J66" i="1"/>
  <c r="P65" i="1" l="1"/>
  <c r="P66" i="1"/>
  <c r="L65" i="1"/>
  <c r="L66" i="1"/>
  <c r="N65" i="1"/>
  <c r="O65" i="1" s="1"/>
  <c r="N66" i="1"/>
  <c r="O66" i="1" s="1"/>
  <c r="M65" i="1"/>
  <c r="M66" i="1"/>
  <c r="E58" i="1"/>
  <c r="F58" i="1"/>
  <c r="G58" i="1"/>
  <c r="H58" i="1"/>
  <c r="D58" i="1"/>
  <c r="E57" i="1"/>
  <c r="F57" i="1"/>
  <c r="G57" i="1"/>
  <c r="H57" i="1"/>
  <c r="D57" i="1"/>
  <c r="G53" i="1"/>
  <c r="B58" i="1"/>
  <c r="J58" i="1" s="1"/>
  <c r="B57" i="1"/>
  <c r="J57" i="1" s="1"/>
  <c r="G45" i="1"/>
  <c r="H30" i="1"/>
  <c r="F30" i="1"/>
  <c r="D30" i="1"/>
  <c r="B32" i="1"/>
  <c r="B33" i="1"/>
  <c r="B31" i="1"/>
  <c r="D50" i="1"/>
  <c r="E50" i="1"/>
  <c r="F50" i="1"/>
  <c r="G50" i="1"/>
  <c r="E49" i="1"/>
  <c r="F49" i="1"/>
  <c r="G49" i="1"/>
  <c r="D49" i="1"/>
  <c r="B50" i="1"/>
  <c r="J50" i="1" s="1"/>
  <c r="B49" i="1"/>
  <c r="J49" i="1" s="1"/>
  <c r="P50" i="1" l="1"/>
  <c r="Q65" i="1"/>
  <c r="P49" i="1"/>
  <c r="Q66" i="1"/>
  <c r="P57" i="1"/>
  <c r="N58" i="1"/>
  <c r="O58" i="1" s="1"/>
  <c r="N57" i="1"/>
  <c r="O57" i="1" s="1"/>
  <c r="L49" i="1"/>
  <c r="M58" i="1"/>
  <c r="M57" i="1"/>
  <c r="P58" i="1"/>
  <c r="N50" i="1"/>
  <c r="O50" i="1" s="1"/>
  <c r="N49" i="1"/>
  <c r="O49" i="1" s="1"/>
  <c r="M49" i="1"/>
  <c r="M50" i="1"/>
  <c r="L58" i="1"/>
  <c r="L50" i="1"/>
  <c r="L57" i="1"/>
  <c r="R65" i="1" l="1"/>
  <c r="F33" i="1" s="1"/>
  <c r="Q57" i="1"/>
  <c r="Q49" i="1"/>
  <c r="Q50" i="1"/>
  <c r="Q58" i="1"/>
  <c r="H32" i="1" l="1"/>
  <c r="R57" i="1"/>
  <c r="H31" i="1" s="1"/>
  <c r="R49" i="1"/>
  <c r="D32" i="1" s="1"/>
  <c r="J83" i="1"/>
  <c r="J84" i="1"/>
  <c r="J82" i="1"/>
  <c r="J32" i="1" l="1"/>
  <c r="I20" i="1" s="1"/>
  <c r="D33" i="1"/>
  <c r="J33" i="1" s="1"/>
  <c r="I21" i="1" s="1"/>
  <c r="F31" i="1"/>
  <c r="P84" i="1"/>
  <c r="P83" i="1"/>
  <c r="P82" i="1"/>
  <c r="J31" i="1" l="1"/>
  <c r="I19" i="1" s="1"/>
  <c r="J19" i="1" s="1"/>
  <c r="J21" i="1" l="1"/>
  <c r="J20" i="1"/>
</calcChain>
</file>

<file path=xl/sharedStrings.xml><?xml version="1.0" encoding="utf-8"?>
<sst xmlns="http://schemas.openxmlformats.org/spreadsheetml/2006/main" count="112" uniqueCount="57">
  <si>
    <t>Docencia</t>
  </si>
  <si>
    <t>Profesional</t>
  </si>
  <si>
    <t>Nombre</t>
  </si>
  <si>
    <t>Mérito Preferente</t>
  </si>
  <si>
    <t>Nº positivos</t>
  </si>
  <si>
    <t>Puesto</t>
  </si>
  <si>
    <t>Investig.</t>
  </si>
  <si>
    <t>Formación</t>
  </si>
  <si>
    <t>N° positivos</t>
  </si>
  <si>
    <t>Total</t>
  </si>
  <si>
    <t>Diferencia</t>
  </si>
  <si>
    <t>Candidato A</t>
  </si>
  <si>
    <t>Candidato B</t>
  </si>
  <si>
    <t>Candidato C</t>
  </si>
  <si>
    <t>Puntos absolutos</t>
  </si>
  <si>
    <t>Normalización</t>
  </si>
  <si>
    <t>Investg (%Mer.Pref.)</t>
  </si>
  <si>
    <t>En rojo bloques en los que se normaliza</t>
  </si>
  <si>
    <t>Saturación</t>
  </si>
  <si>
    <t>En rojo bloques en los que se satura</t>
  </si>
  <si>
    <t>Instrucciones:</t>
  </si>
  <si>
    <t>Al final de esta hoja también se incluye los detalles de cómo se hacen los cálculos para establecer si un candidato cumple o no</t>
  </si>
  <si>
    <t>la puntuación mínima.</t>
  </si>
  <si>
    <t>Resultado de la baremación</t>
  </si>
  <si>
    <t>Cada celda indica los puntos de más que obtiene el candidato de la fila al enfrentarse al candidato de la columna.</t>
  </si>
  <si>
    <t>Si dicho valor es positivo significa que el candidato de la fila supera en el enfrentamiento al candidato de la columna.</t>
  </si>
  <si>
    <t>EXCEL PARA SIMULAR Y AYUDAR A LA COMPRENSIÓN DEL PROCEDIMIENTO DE COMPARACIÓN POR PARES</t>
  </si>
  <si>
    <t>El baremo de profesor ayudante doctor de la Universidad de Málaga establece que los candidatos una vez baremados han de ser</t>
  </si>
  <si>
    <t>ordenados mediante un procedimiento de comparación por pares.</t>
  </si>
  <si>
    <t>mejor el procedimiento de comparación por pares.</t>
  </si>
  <si>
    <t>Se puede utilizar este simulador para comprobar en detalle comparaciones concretas entre candidatos, así como, para entender</t>
  </si>
  <si>
    <t>2. Si sólo se quieren comparar dos candidatos se puede poner los puntos del 3º a 0.</t>
  </si>
  <si>
    <t>Tabla resultado de todas las comparaciones por pares</t>
  </si>
  <si>
    <t>El la columna verde se especifica el nº de positivos: nº de enfrentamientos en los que el candidato de la fila vence.</t>
  </si>
  <si>
    <t>Si se produjera un empate a 3, se ordenarían</t>
  </si>
  <si>
    <t>por los puntos en formación.</t>
  </si>
  <si>
    <r>
      <t xml:space="preserve">El orden se establece según el </t>
    </r>
    <r>
      <rPr>
        <b/>
        <sz val="11"/>
        <color theme="1"/>
        <rFont val="Calibri"/>
        <family val="2"/>
        <scheme val="minor"/>
      </rPr>
      <t>nº de positivos</t>
    </r>
  </si>
  <si>
    <r>
      <t xml:space="preserve">La </t>
    </r>
    <r>
      <rPr>
        <b/>
        <sz val="11"/>
        <color theme="1"/>
        <rFont val="Calibri"/>
        <family val="2"/>
        <scheme val="minor"/>
      </rPr>
      <t>normalización</t>
    </r>
    <r>
      <rPr>
        <sz val="11"/>
        <color theme="1"/>
        <rFont val="Calibri"/>
        <family val="2"/>
        <scheme val="minor"/>
      </rPr>
      <t xml:space="preserve"> consiste en otorgar al candidato que tenga más puntos en el bloque la puntuación máxima y al otro recalculársela de forma proporcional.</t>
    </r>
  </si>
  <si>
    <t>Para cada comparación se presentan dos tablas:</t>
  </si>
  <si>
    <r>
      <rPr>
        <b/>
        <sz val="11"/>
        <color theme="1"/>
        <rFont val="Calibri"/>
        <family val="2"/>
        <scheme val="minor"/>
      </rPr>
      <t>Izquierda</t>
    </r>
    <r>
      <rPr>
        <sz val="11"/>
        <color theme="1"/>
        <rFont val="Calibri"/>
        <family val="2"/>
        <scheme val="minor"/>
      </rPr>
      <t>: Puntos absolutos de cada candidado en cada bloque (los mismos de arrbia).</t>
    </r>
  </si>
  <si>
    <r>
      <rPr>
        <b/>
        <sz val="11"/>
        <color theme="1"/>
        <rFont val="Calibri"/>
        <family val="2"/>
        <scheme val="minor"/>
      </rPr>
      <t xml:space="preserve">Derecha: </t>
    </r>
    <r>
      <rPr>
        <sz val="11"/>
        <color theme="1"/>
        <rFont val="Calibri"/>
        <family val="2"/>
        <scheme val="minor"/>
      </rPr>
      <t>Puntos una vez normalizados los bloques en los que se supere el máximo. Se marca en rojo los casos en los que hay normalización</t>
    </r>
  </si>
  <si>
    <t>Cálculo para comprobar si los candidatos cumple la puntuación mínima establecida en la rama de conocimiento</t>
  </si>
  <si>
    <r>
      <t xml:space="preserve">Cada rama de conocimiento, en su </t>
    </r>
    <r>
      <rPr>
        <b/>
        <sz val="11"/>
        <color theme="1"/>
        <rFont val="Calibri"/>
        <family val="2"/>
        <scheme val="minor"/>
      </rPr>
      <t>anexo específico,</t>
    </r>
    <r>
      <rPr>
        <sz val="11"/>
        <color theme="1"/>
        <rFont val="Calibri"/>
        <family val="2"/>
        <scheme val="minor"/>
      </rPr>
      <t xml:space="preserve"> puede establecer una </t>
    </r>
    <r>
      <rPr>
        <b/>
        <sz val="11"/>
        <color theme="1"/>
        <rFont val="Calibri"/>
        <family val="2"/>
        <scheme val="minor"/>
      </rPr>
      <t>puntuación mínima</t>
    </r>
    <r>
      <rPr>
        <sz val="11"/>
        <color theme="1"/>
        <rFont val="Calibri"/>
        <family val="2"/>
        <scheme val="minor"/>
      </rPr>
      <t xml:space="preserve"> por debajo de la cual el candidato no se considerará adecuado para ocupar la plaza.</t>
    </r>
  </si>
  <si>
    <r>
      <t xml:space="preserve">A efectos de dicha comprobación el baremo establece que se sumarán los puntos de cada bloque y si en alguna de ellos se </t>
    </r>
    <r>
      <rPr>
        <b/>
        <sz val="11"/>
        <color theme="1"/>
        <rFont val="Calibri"/>
        <family val="2"/>
        <scheme val="minor"/>
      </rPr>
      <t>supera el máximo</t>
    </r>
    <r>
      <rPr>
        <sz val="11"/>
        <color theme="1"/>
        <rFont val="Calibri"/>
        <family val="2"/>
        <scheme val="minor"/>
      </rPr>
      <t xml:space="preserve"> se otorgará dicho valor máximo (</t>
    </r>
    <r>
      <rPr>
        <b/>
        <sz val="11"/>
        <color theme="1"/>
        <rFont val="Calibri"/>
        <family val="2"/>
        <scheme val="minor"/>
      </rPr>
      <t>saturación</t>
    </r>
    <r>
      <rPr>
        <sz val="11"/>
        <color theme="1"/>
        <rFont val="Calibri"/>
        <family val="2"/>
        <scheme val="minor"/>
      </rPr>
      <t>).</t>
    </r>
  </si>
  <si>
    <t xml:space="preserve">este cálculo es engañoso. Ej: 2 candidatos con 60 y 200 puntos en investigación, al saturar, sus puntos se convierte en 45 y 45, como si sus investigaciones fueran iguales. </t>
  </si>
  <si>
    <t>Las baremaciones que se publican en los concursos de plazas sólo incluyen los detalles de  las comparaciones más significativas.</t>
  </si>
  <si>
    <t>el valor mínimo establecido en la rama de conocimiento.</t>
  </si>
  <si>
    <t>A continuación se vuelven a mostrar los puntos absolutos de los 3 candidatos a la izquierda y los puntos que se obtendrían al saturar a la derecha. La puntuación total obtenida debe superar</t>
  </si>
  <si>
    <t>Ej. Si el máximo del bloque es 15 y el candidato de mayor puntuación tiene 30 se le asigan 15 y al otro, de forma proporcional, se le asigna la mitad de su puntuación, puesto que 15 es la mitada de 30</t>
  </si>
  <si>
    <t>1. Sólo se pueden modificar las celdas de fondo de gris de la primera tabla.</t>
  </si>
  <si>
    <t>2. Se pueden poner los nombres de los candidatos y puntos en los bloques que se quiera. El Excel recalcula todas las comparaciones</t>
  </si>
  <si>
    <t xml:space="preserve">     y el puesto de los candidatos según lo introducido.</t>
  </si>
  <si>
    <t>A continuación se muestran los detalles de todos las comparaciones posibles. En este caso, con sólo 3 candidatos, sólo hay 3 posibles.</t>
  </si>
  <si>
    <t>La comparación consiste en sumar los puntos de cada candidato y comprobar quién alcanza más. Si en un bloque uno o los dos candidatos supera la puntuación máxima del bloque se hace una normalización.</t>
  </si>
  <si>
    <r>
      <t xml:space="preserve">El </t>
    </r>
    <r>
      <rPr>
        <b/>
        <sz val="11"/>
        <color theme="1"/>
        <rFont val="Calibri"/>
        <family val="2"/>
        <scheme val="minor"/>
      </rPr>
      <t>% de mejora por mérito preferent</t>
    </r>
    <r>
      <rPr>
        <sz val="11"/>
        <color theme="1"/>
        <rFont val="Calibri"/>
        <family val="2"/>
        <scheme val="minor"/>
      </rPr>
      <t>e (5%, 10%...) incrementa en ese % los puntos del bloque de investigación, una vez hecha, si procede, la normalización.</t>
    </r>
  </si>
  <si>
    <r>
      <t xml:space="preserve">La </t>
    </r>
    <r>
      <rPr>
        <b/>
        <sz val="11"/>
        <color theme="1"/>
        <rFont val="Calibri"/>
        <family val="2"/>
        <scheme val="minor"/>
      </rPr>
      <t>diferencia</t>
    </r>
    <r>
      <rPr>
        <sz val="11"/>
        <color theme="1"/>
        <rFont val="Calibri"/>
        <family val="2"/>
        <scheme val="minor"/>
      </rPr>
      <t xml:space="preserve"> (en verde) entre los puntos totales de los dos candidatos una vez hechas todas las normalizaciones es la que se presenta en la tabla de todas las comparaciones anterior.</t>
    </r>
  </si>
  <si>
    <r>
      <rPr>
        <b/>
        <sz val="11"/>
        <color theme="1"/>
        <rFont val="Calibri"/>
        <family val="2"/>
        <scheme val="minor"/>
      </rPr>
      <t>La puntuación así alacanzada sólo sirve para dicho propósito y no para establecer las posiciones de los candidatos</t>
    </r>
    <r>
      <rPr>
        <sz val="11"/>
        <color theme="1"/>
        <rFont val="Calibri"/>
        <family val="2"/>
        <scheme val="minor"/>
      </rPr>
      <t>, puesto que el que un candidato tenga más puntos con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</si>
</sst>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center"/>
    </xf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9" fillId="3" borderId="4" xfId="0" applyFont="1" applyFill="1" applyBorder="1"/>
    <xf numFmtId="164" fontId="6" fillId="0" borderId="4" xfId="0" applyNumberFormat="1" applyFont="1" applyBorder="1"/>
    <xf numFmtId="164" fontId="5" fillId="0" borderId="0" xfId="0" applyNumberFormat="1" applyFont="1"/>
    <xf numFmtId="0" fontId="5" fillId="4" borderId="1" xfId="0" applyFont="1" applyFill="1" applyBorder="1" applyAlignment="1"/>
    <xf numFmtId="2" fontId="6" fillId="4" borderId="1" xfId="0" applyNumberFormat="1" applyFont="1" applyFill="1" applyBorder="1" applyAlignment="1"/>
    <xf numFmtId="0" fontId="10" fillId="0" borderId="0" xfId="0" applyFont="1"/>
    <xf numFmtId="0" fontId="6" fillId="0" borderId="0" xfId="0" applyFont="1" applyFill="1" applyBorder="1" applyAlignment="1">
      <alignment horizontal="left"/>
    </xf>
    <xf numFmtId="0" fontId="2" fillId="0" borderId="4" xfId="0" applyFont="1" applyBorder="1" applyAlignment="1" applyProtection="1">
      <alignment horizontal="center"/>
    </xf>
    <xf numFmtId="0" fontId="3" fillId="5" borderId="4" xfId="0" applyFont="1" applyFill="1" applyBorder="1" applyAlignment="1">
      <alignment horizontal="center" wrapText="1"/>
    </xf>
    <xf numFmtId="0" fontId="8" fillId="4" borderId="2" xfId="0" applyFont="1" applyFill="1" applyBorder="1" applyAlignment="1"/>
    <xf numFmtId="0" fontId="7" fillId="4" borderId="3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5" fillId="0" borderId="4" xfId="0" applyNumberFormat="1" applyFont="1" applyBorder="1" applyAlignment="1">
      <alignment horizontal="left"/>
    </xf>
    <xf numFmtId="0" fontId="5" fillId="4" borderId="1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4" borderId="4" xfId="0" applyNumberFormat="1" applyFont="1" applyFill="1" applyBorder="1" applyAlignment="1"/>
    <xf numFmtId="0" fontId="6" fillId="4" borderId="1" xfId="0" applyNumberFormat="1" applyFont="1" applyFill="1" applyBorder="1" applyAlignment="1"/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8" fillId="6" borderId="2" xfId="0" applyFont="1" applyFill="1" applyBorder="1" applyAlignment="1"/>
    <xf numFmtId="0" fontId="7" fillId="6" borderId="3" xfId="0" applyFont="1" applyFill="1" applyBorder="1" applyAlignment="1"/>
    <xf numFmtId="0" fontId="5" fillId="6" borderId="4" xfId="0" applyNumberFormat="1" applyFont="1" applyFill="1" applyBorder="1" applyAlignment="1"/>
    <xf numFmtId="9" fontId="5" fillId="6" borderId="4" xfId="0" applyNumberFormat="1" applyFont="1" applyFill="1" applyBorder="1" applyAlignment="1"/>
    <xf numFmtId="164" fontId="5" fillId="0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0" fontId="7" fillId="0" borderId="3" xfId="0" applyFont="1" applyFill="1" applyBorder="1" applyAlignment="1"/>
    <xf numFmtId="164" fontId="5" fillId="0" borderId="1" xfId="0" applyNumberFormat="1" applyFont="1" applyFill="1" applyBorder="1" applyAlignment="1"/>
    <xf numFmtId="9" fontId="5" fillId="0" borderId="1" xfId="0" applyNumberFormat="1" applyFont="1" applyFill="1" applyBorder="1" applyAlignment="1"/>
    <xf numFmtId="0" fontId="0" fillId="0" borderId="0" xfId="0" applyFill="1"/>
    <xf numFmtId="164" fontId="5" fillId="0" borderId="4" xfId="0" applyNumberFormat="1" applyFont="1" applyFill="1" applyBorder="1" applyAlignment="1"/>
    <xf numFmtId="164" fontId="5" fillId="0" borderId="4" xfId="0" applyNumberFormat="1" applyFont="1" applyFill="1" applyBorder="1"/>
    <xf numFmtId="2" fontId="5" fillId="0" borderId="4" xfId="0" applyNumberFormat="1" applyFont="1" applyFill="1" applyBorder="1" applyAlignment="1"/>
    <xf numFmtId="2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0" fillId="0" borderId="0" xfId="0" applyBorder="1" applyAlignment="1"/>
    <xf numFmtId="0" fontId="12" fillId="0" borderId="0" xfId="0" applyFont="1"/>
    <xf numFmtId="0" fontId="14" fillId="0" borderId="0" xfId="0" applyFont="1"/>
    <xf numFmtId="0" fontId="0" fillId="0" borderId="0" xfId="0" applyFont="1"/>
    <xf numFmtId="164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7" fillId="7" borderId="9" xfId="0" applyFont="1" applyFill="1" applyBorder="1" applyAlignment="1"/>
    <xf numFmtId="0" fontId="0" fillId="7" borderId="10" xfId="0" applyFill="1" applyBorder="1" applyAlignment="1"/>
    <xf numFmtId="0" fontId="0" fillId="7" borderId="11" xfId="0" applyFill="1" applyBorder="1" applyAlignment="1"/>
    <xf numFmtId="0" fontId="7" fillId="7" borderId="8" xfId="0" applyFont="1" applyFill="1" applyBorder="1" applyAlignment="1"/>
    <xf numFmtId="0" fontId="0" fillId="7" borderId="0" xfId="0" applyFill="1" applyBorder="1" applyAlignment="1"/>
    <xf numFmtId="0" fontId="0" fillId="7" borderId="12" xfId="0" applyFill="1" applyBorder="1" applyAlignment="1"/>
    <xf numFmtId="0" fontId="13" fillId="7" borderId="8" xfId="0" applyFont="1" applyFill="1" applyBorder="1" applyAlignment="1"/>
    <xf numFmtId="0" fontId="2" fillId="7" borderId="0" xfId="0" applyFont="1" applyFill="1" applyBorder="1" applyAlignment="1"/>
    <xf numFmtId="0" fontId="2" fillId="7" borderId="12" xfId="0" applyFont="1" applyFill="1" applyBorder="1" applyAlignment="1"/>
    <xf numFmtId="0" fontId="7" fillId="7" borderId="13" xfId="0" applyFont="1" applyFill="1" applyBorder="1" applyAlignment="1"/>
    <xf numFmtId="0" fontId="0" fillId="7" borderId="14" xfId="0" applyFill="1" applyBorder="1" applyAlignment="1"/>
    <xf numFmtId="0" fontId="0" fillId="7" borderId="15" xfId="0" applyFill="1" applyBorder="1" applyAlignment="1"/>
    <xf numFmtId="0" fontId="5" fillId="0" borderId="4" xfId="0" applyNumberFormat="1" applyFont="1" applyFill="1" applyBorder="1" applyAlignment="1"/>
    <xf numFmtId="0" fontId="0" fillId="0" borderId="5" xfId="0" applyFill="1" applyBorder="1" applyAlignment="1"/>
    <xf numFmtId="0" fontId="5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0" fontId="7" fillId="7" borderId="8" xfId="0" applyFont="1" applyFill="1" applyBorder="1" applyAlignment="1"/>
    <xf numFmtId="0" fontId="0" fillId="7" borderId="0" xfId="0" applyFill="1" applyBorder="1" applyAlignment="1"/>
    <xf numFmtId="0" fontId="0" fillId="7" borderId="12" xfId="0" applyFill="1" applyBorder="1" applyAlignment="1"/>
    <xf numFmtId="164" fontId="5" fillId="2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EAEA"/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R84"/>
  <sheetViews>
    <sheetView tabSelected="1" workbookViewId="0">
      <selection activeCell="A2" sqref="A2"/>
    </sheetView>
  </sheetViews>
  <sheetFormatPr baseColWidth="10" defaultRowHeight="14.4" x14ac:dyDescent="0.3"/>
  <cols>
    <col min="1" max="1" width="7.88671875" customWidth="1"/>
    <col min="2" max="9" width="9.6640625" customWidth="1"/>
    <col min="10" max="10" width="12.5546875" customWidth="1"/>
    <col min="11" max="11" width="9" customWidth="1"/>
    <col min="12" max="12" width="9.6640625" customWidth="1"/>
    <col min="13" max="14" width="10.6640625" customWidth="1"/>
    <col min="15" max="15" width="11.5546875" customWidth="1"/>
    <col min="16" max="18" width="10.6640625" customWidth="1"/>
    <col min="19" max="19" width="12" customWidth="1"/>
    <col min="20" max="23" width="10.6640625" customWidth="1"/>
    <col min="24" max="25" width="6.6640625" customWidth="1"/>
    <col min="26" max="26" width="6.44140625" customWidth="1"/>
  </cols>
  <sheetData>
    <row r="1" spans="2:12" ht="15" thickBot="1" x14ac:dyDescent="0.35">
      <c r="B1" s="49" t="s">
        <v>26</v>
      </c>
    </row>
    <row r="2" spans="2:12" x14ac:dyDescent="0.3">
      <c r="B2" s="54" t="s">
        <v>27</v>
      </c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2:12" x14ac:dyDescent="0.3">
      <c r="B3" s="57" t="s">
        <v>28</v>
      </c>
      <c r="C3" s="58"/>
      <c r="D3" s="58"/>
      <c r="E3" s="58"/>
      <c r="F3" s="58"/>
      <c r="G3" s="58"/>
      <c r="H3" s="58"/>
      <c r="I3" s="58"/>
      <c r="J3" s="58"/>
      <c r="K3" s="58"/>
      <c r="L3" s="59"/>
    </row>
    <row r="4" spans="2:12" x14ac:dyDescent="0.3">
      <c r="B4" s="57" t="s">
        <v>45</v>
      </c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x14ac:dyDescent="0.3">
      <c r="B5" s="57" t="s">
        <v>30</v>
      </c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2:12" x14ac:dyDescent="0.3">
      <c r="B6" s="57" t="s">
        <v>29</v>
      </c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2:12" x14ac:dyDescent="0.3">
      <c r="B7" s="57" t="s">
        <v>21</v>
      </c>
      <c r="C7" s="58"/>
      <c r="D7" s="58"/>
      <c r="E7" s="58"/>
      <c r="F7" s="58"/>
      <c r="G7" s="58"/>
      <c r="H7" s="58"/>
      <c r="I7" s="58"/>
      <c r="J7" s="58"/>
      <c r="K7" s="58"/>
      <c r="L7" s="59"/>
    </row>
    <row r="8" spans="2:12" x14ac:dyDescent="0.3">
      <c r="B8" s="57" t="s">
        <v>22</v>
      </c>
      <c r="C8" s="58"/>
      <c r="D8" s="58"/>
      <c r="E8" s="58"/>
      <c r="F8" s="58"/>
      <c r="G8" s="58"/>
      <c r="H8" s="58"/>
      <c r="I8" s="58"/>
      <c r="J8" s="58"/>
      <c r="K8" s="58"/>
      <c r="L8" s="59"/>
    </row>
    <row r="9" spans="2:12" x14ac:dyDescent="0.3">
      <c r="B9" s="60" t="s">
        <v>20</v>
      </c>
      <c r="C9" s="61"/>
      <c r="D9" s="61"/>
      <c r="E9" s="61"/>
      <c r="F9" s="61"/>
      <c r="G9" s="61"/>
      <c r="H9" s="61"/>
      <c r="I9" s="61"/>
      <c r="J9" s="61"/>
      <c r="K9" s="61"/>
      <c r="L9" s="62"/>
    </row>
    <row r="10" spans="2:12" x14ac:dyDescent="0.3">
      <c r="B10" s="57" t="s">
        <v>49</v>
      </c>
      <c r="C10" s="58"/>
      <c r="D10" s="58"/>
      <c r="E10" s="58"/>
      <c r="F10" s="58"/>
      <c r="G10" s="58"/>
      <c r="H10" s="58"/>
      <c r="I10" s="58"/>
      <c r="J10" s="58"/>
      <c r="K10" s="58"/>
      <c r="L10" s="59"/>
    </row>
    <row r="11" spans="2:12" x14ac:dyDescent="0.3">
      <c r="B11" s="70" t="s">
        <v>50</v>
      </c>
      <c r="C11" s="71"/>
      <c r="D11" s="71"/>
      <c r="E11" s="71"/>
      <c r="F11" s="71"/>
      <c r="G11" s="71"/>
      <c r="H11" s="71"/>
      <c r="I11" s="71"/>
      <c r="J11" s="71"/>
      <c r="K11" s="71"/>
      <c r="L11" s="72"/>
    </row>
    <row r="12" spans="2:12" x14ac:dyDescent="0.3">
      <c r="B12" s="70" t="s">
        <v>51</v>
      </c>
      <c r="C12" s="71"/>
      <c r="D12" s="71"/>
      <c r="E12" s="71"/>
      <c r="F12" s="71"/>
      <c r="G12" s="71"/>
      <c r="H12" s="71"/>
      <c r="I12" s="71"/>
      <c r="J12" s="71"/>
      <c r="K12" s="71"/>
      <c r="L12" s="72"/>
    </row>
    <row r="13" spans="2:12" ht="15" thickBot="1" x14ac:dyDescent="0.35">
      <c r="B13" s="63" t="s">
        <v>31</v>
      </c>
      <c r="C13" s="64"/>
      <c r="D13" s="64"/>
      <c r="E13" s="64"/>
      <c r="F13" s="64"/>
      <c r="G13" s="64"/>
      <c r="H13" s="64"/>
      <c r="I13" s="64"/>
      <c r="J13" s="64"/>
      <c r="K13" s="64"/>
      <c r="L13" s="65"/>
    </row>
    <row r="14" spans="2:12" x14ac:dyDescent="0.3"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2:12" x14ac:dyDescent="0.3">
      <c r="C15" s="48"/>
      <c r="D15" s="48"/>
      <c r="E15" s="48"/>
      <c r="F15" s="48"/>
      <c r="G15" s="48"/>
      <c r="H15" s="48"/>
    </row>
    <row r="16" spans="2:12" ht="21" x14ac:dyDescent="0.4">
      <c r="B16" s="14" t="s">
        <v>23</v>
      </c>
    </row>
    <row r="17" spans="2:14" x14ac:dyDescent="0.3">
      <c r="D17" s="5">
        <v>35</v>
      </c>
      <c r="E17" s="5">
        <v>15</v>
      </c>
      <c r="F17" s="5">
        <v>45</v>
      </c>
      <c r="G17" s="5">
        <v>5</v>
      </c>
      <c r="I17" s="4"/>
    </row>
    <row r="18" spans="2:14" ht="27.6" customHeight="1" x14ac:dyDescent="0.3">
      <c r="B18" s="20" t="s">
        <v>2</v>
      </c>
      <c r="C18" s="21"/>
      <c r="D18" s="1" t="s">
        <v>7</v>
      </c>
      <c r="E18" s="1" t="s">
        <v>0</v>
      </c>
      <c r="F18" s="1" t="s">
        <v>6</v>
      </c>
      <c r="G18" s="1" t="s">
        <v>1</v>
      </c>
      <c r="H18" s="2" t="s">
        <v>3</v>
      </c>
      <c r="I18" s="3" t="s">
        <v>4</v>
      </c>
      <c r="J18" s="3" t="s">
        <v>5</v>
      </c>
    </row>
    <row r="19" spans="2:14" x14ac:dyDescent="0.3">
      <c r="B19" s="32" t="s">
        <v>11</v>
      </c>
      <c r="C19" s="33"/>
      <c r="D19" s="34">
        <v>35</v>
      </c>
      <c r="E19" s="34">
        <v>30</v>
      </c>
      <c r="F19" s="34">
        <v>70</v>
      </c>
      <c r="G19" s="34">
        <v>3</v>
      </c>
      <c r="H19" s="35">
        <v>0.1</v>
      </c>
      <c r="I19" s="12">
        <f>J31</f>
        <v>2</v>
      </c>
      <c r="J19" s="13" t="str">
        <f>IF(I19=2,"1º",IF(I19=0,"3º",IF($I$19=$I$20,IF(D19=MAX($D$19,$D$20,$D$21),"1º",IF(D19=MIN($D$19,$D$20,$D$21),"3º","2º")),"2º")))</f>
        <v>1º</v>
      </c>
      <c r="K19" t="s">
        <v>36</v>
      </c>
    </row>
    <row r="20" spans="2:14" x14ac:dyDescent="0.3">
      <c r="B20" s="32" t="s">
        <v>12</v>
      </c>
      <c r="C20" s="33"/>
      <c r="D20" s="34">
        <v>42</v>
      </c>
      <c r="E20" s="34">
        <v>10</v>
      </c>
      <c r="F20" s="34">
        <v>60</v>
      </c>
      <c r="G20" s="34">
        <v>6</v>
      </c>
      <c r="H20" s="35">
        <v>0</v>
      </c>
      <c r="I20" s="46">
        <f>J32</f>
        <v>1</v>
      </c>
      <c r="J20" s="47" t="str">
        <f t="shared" ref="J20:J21" si="0">IF(I20=2,"1º",IF(I20=0,"3º",IF($I$19=$I$20,IF(D20=MAX($D$19,$D$20,$D$21),"1º",IF(D20=MIN($D$19,$D$20,$D$21),"3º","2º")),"2º")))</f>
        <v>2º</v>
      </c>
      <c r="K20" t="s">
        <v>34</v>
      </c>
    </row>
    <row r="21" spans="2:14" x14ac:dyDescent="0.3">
      <c r="B21" s="32" t="s">
        <v>13</v>
      </c>
      <c r="C21" s="33"/>
      <c r="D21" s="34">
        <v>25</v>
      </c>
      <c r="E21" s="34">
        <v>22</v>
      </c>
      <c r="F21" s="34">
        <v>50</v>
      </c>
      <c r="G21" s="34">
        <v>2</v>
      </c>
      <c r="H21" s="35">
        <v>0</v>
      </c>
      <c r="I21" s="12">
        <f>J33</f>
        <v>0</v>
      </c>
      <c r="J21" s="13" t="str">
        <f t="shared" si="0"/>
        <v>3º</v>
      </c>
      <c r="K21" t="s">
        <v>35</v>
      </c>
    </row>
    <row r="25" spans="2:14" ht="21" x14ac:dyDescent="0.4">
      <c r="B25" s="14" t="s">
        <v>32</v>
      </c>
    </row>
    <row r="26" spans="2:14" x14ac:dyDescent="0.3">
      <c r="B26" s="51" t="s">
        <v>24</v>
      </c>
      <c r="C26" s="51"/>
      <c r="D26" s="51"/>
      <c r="E26" s="51"/>
    </row>
    <row r="27" spans="2:14" x14ac:dyDescent="0.3">
      <c r="B27" s="51" t="s">
        <v>25</v>
      </c>
      <c r="C27" s="51"/>
      <c r="D27" s="51"/>
      <c r="E27" s="51"/>
    </row>
    <row r="28" spans="2:14" x14ac:dyDescent="0.3">
      <c r="B28" s="51" t="s">
        <v>33</v>
      </c>
      <c r="C28" s="51"/>
      <c r="D28" s="51"/>
      <c r="E28" s="51"/>
    </row>
    <row r="29" spans="2:14" x14ac:dyDescent="0.3">
      <c r="B29" s="50"/>
    </row>
    <row r="30" spans="2:14" x14ac:dyDescent="0.3">
      <c r="C30" s="7"/>
      <c r="D30" s="25" t="str">
        <f>B19</f>
        <v>Candidato A</v>
      </c>
      <c r="E30" s="26"/>
      <c r="F30" s="25" t="str">
        <f>B20</f>
        <v>Candidato B</v>
      </c>
      <c r="G30" s="26"/>
      <c r="H30" s="25" t="str">
        <f>B21</f>
        <v>Candidato C</v>
      </c>
      <c r="I30" s="26"/>
      <c r="J30" s="8" t="s">
        <v>8</v>
      </c>
    </row>
    <row r="31" spans="2:14" x14ac:dyDescent="0.3">
      <c r="B31" s="25" t="str">
        <f>B19</f>
        <v>Candidato A</v>
      </c>
      <c r="C31" s="26"/>
      <c r="D31" s="73"/>
      <c r="E31" s="73"/>
      <c r="F31" s="22">
        <f>R49</f>
        <v>8.738095238095255</v>
      </c>
      <c r="G31" s="22"/>
      <c r="H31" s="22">
        <f>R57</f>
        <v>32.357142857142861</v>
      </c>
      <c r="I31" s="22"/>
      <c r="J31" s="27">
        <f>COUNTIF(D31:I31,"&gt;=0")</f>
        <v>2</v>
      </c>
      <c r="N31" s="6"/>
    </row>
    <row r="32" spans="2:14" x14ac:dyDescent="0.3">
      <c r="B32" s="25" t="str">
        <f>B20</f>
        <v>Candidato B</v>
      </c>
      <c r="C32" s="26"/>
      <c r="D32" s="36">
        <f>-R49</f>
        <v>-8.738095238095255</v>
      </c>
      <c r="E32" s="36"/>
      <c r="F32" s="73"/>
      <c r="G32" s="73"/>
      <c r="H32" s="36">
        <f>R65</f>
        <v>16.818181818181813</v>
      </c>
      <c r="I32" s="36"/>
      <c r="J32" s="27">
        <f t="shared" ref="J32:J33" si="1">COUNTIF(D32:I32,"&gt;=0")</f>
        <v>1</v>
      </c>
      <c r="N32" s="6"/>
    </row>
    <row r="33" spans="2:18" x14ac:dyDescent="0.3">
      <c r="B33" s="25" t="str">
        <f>B21</f>
        <v>Candidato C</v>
      </c>
      <c r="C33" s="26"/>
      <c r="D33" s="22">
        <f>-R57</f>
        <v>-32.357142857142861</v>
      </c>
      <c r="E33" s="22"/>
      <c r="F33" s="22">
        <f>-R65</f>
        <v>-16.818181818181813</v>
      </c>
      <c r="G33" s="22"/>
      <c r="H33" s="73"/>
      <c r="I33" s="73"/>
      <c r="J33" s="27">
        <f t="shared" si="1"/>
        <v>0</v>
      </c>
      <c r="N33" s="6"/>
    </row>
    <row r="34" spans="2:18" x14ac:dyDescent="0.3">
      <c r="D34" s="52"/>
      <c r="E34" s="52"/>
      <c r="F34" s="52"/>
      <c r="G34" s="52"/>
      <c r="H34" s="52"/>
      <c r="I34" s="52"/>
      <c r="J34" s="53"/>
      <c r="N34" s="6"/>
    </row>
    <row r="35" spans="2:18" x14ac:dyDescent="0.3">
      <c r="N35" s="6"/>
    </row>
    <row r="36" spans="2:18" x14ac:dyDescent="0.3">
      <c r="B36" t="s">
        <v>52</v>
      </c>
    </row>
    <row r="37" spans="2:18" x14ac:dyDescent="0.3">
      <c r="B37" s="51" t="s">
        <v>53</v>
      </c>
    </row>
    <row r="38" spans="2:18" x14ac:dyDescent="0.3">
      <c r="B38" t="s">
        <v>37</v>
      </c>
    </row>
    <row r="39" spans="2:18" x14ac:dyDescent="0.3">
      <c r="B39" t="s">
        <v>48</v>
      </c>
    </row>
    <row r="40" spans="2:18" x14ac:dyDescent="0.3">
      <c r="B40" t="s">
        <v>38</v>
      </c>
    </row>
    <row r="41" spans="2:18" x14ac:dyDescent="0.3">
      <c r="B41" t="s">
        <v>39</v>
      </c>
      <c r="J41" t="s">
        <v>40</v>
      </c>
    </row>
    <row r="42" spans="2:18" x14ac:dyDescent="0.3">
      <c r="B42" t="s">
        <v>54</v>
      </c>
    </row>
    <row r="43" spans="2:18" x14ac:dyDescent="0.3">
      <c r="B43" t="s">
        <v>55</v>
      </c>
    </row>
    <row r="45" spans="2:18" ht="17.399999999999999" x14ac:dyDescent="0.3">
      <c r="G45" s="24" t="str">
        <f>CONCATENATE(B19, " versus ",B20)</f>
        <v>Candidato A versus Candidato B</v>
      </c>
    </row>
    <row r="46" spans="2:18" x14ac:dyDescent="0.3">
      <c r="L46" s="6" t="s">
        <v>17</v>
      </c>
    </row>
    <row r="47" spans="2:18" x14ac:dyDescent="0.3">
      <c r="B47" s="15" t="s">
        <v>14</v>
      </c>
      <c r="D47" s="5">
        <v>35</v>
      </c>
      <c r="E47" s="5">
        <v>15</v>
      </c>
      <c r="F47" s="5">
        <v>45</v>
      </c>
      <c r="G47" s="5">
        <v>5</v>
      </c>
      <c r="J47" s="15" t="s">
        <v>15</v>
      </c>
      <c r="L47" s="5">
        <v>35</v>
      </c>
      <c r="M47" s="5">
        <v>15</v>
      </c>
      <c r="N47" s="5">
        <v>45</v>
      </c>
      <c r="O47" s="16"/>
      <c r="P47" s="5">
        <v>5</v>
      </c>
    </row>
    <row r="48" spans="2:18" ht="27.6" x14ac:dyDescent="0.3">
      <c r="B48" s="20" t="s">
        <v>2</v>
      </c>
      <c r="C48" s="21"/>
      <c r="D48" s="1" t="s">
        <v>7</v>
      </c>
      <c r="E48" s="1" t="s">
        <v>0</v>
      </c>
      <c r="F48" s="1" t="s">
        <v>6</v>
      </c>
      <c r="G48" s="1" t="s">
        <v>1</v>
      </c>
      <c r="H48" s="2" t="s">
        <v>3</v>
      </c>
      <c r="J48" s="20" t="s">
        <v>2</v>
      </c>
      <c r="K48" s="21"/>
      <c r="L48" s="1" t="s">
        <v>7</v>
      </c>
      <c r="M48" s="1" t="s">
        <v>0</v>
      </c>
      <c r="N48" s="1" t="s">
        <v>6</v>
      </c>
      <c r="O48" s="17" t="s">
        <v>16</v>
      </c>
      <c r="P48" s="1" t="s">
        <v>1</v>
      </c>
      <c r="Q48" s="1" t="s">
        <v>9</v>
      </c>
      <c r="R48" s="9" t="s">
        <v>10</v>
      </c>
    </row>
    <row r="49" spans="2:18" x14ac:dyDescent="0.3">
      <c r="B49" s="37" t="str">
        <f>B19</f>
        <v>Candidato A</v>
      </c>
      <c r="C49" s="38"/>
      <c r="D49" s="39">
        <f>D19</f>
        <v>35</v>
      </c>
      <c r="E49" s="39">
        <f>E19</f>
        <v>30</v>
      </c>
      <c r="F49" s="39">
        <f>F19</f>
        <v>70</v>
      </c>
      <c r="G49" s="39">
        <f>G19</f>
        <v>3</v>
      </c>
      <c r="H49" s="40">
        <v>0.1</v>
      </c>
      <c r="I49" s="41"/>
      <c r="J49" s="37" t="str">
        <f>B49</f>
        <v>Candidato A</v>
      </c>
      <c r="K49" s="38"/>
      <c r="L49" s="39">
        <f>IF(MAX(D$49,D$50)&gt;L$47,D49/MAX(D$49,D$50)*L$47,D49)</f>
        <v>29.166666666666668</v>
      </c>
      <c r="M49" s="39">
        <f t="shared" ref="M49:N50" si="2">IF(MAX(E$49,E$50)&gt;M$47,E49/MAX(E$49,E$50)*M$47,E49)</f>
        <v>15</v>
      </c>
      <c r="N49" s="39">
        <f t="shared" si="2"/>
        <v>45</v>
      </c>
      <c r="O49" s="42">
        <f>N49*(1+H49)</f>
        <v>49.500000000000007</v>
      </c>
      <c r="P49" s="39">
        <f>IF(MAX(G$49,G$50)&gt;P$47,G49/MAX(G$49,G$50)*P$47,G49)</f>
        <v>2.5</v>
      </c>
      <c r="Q49" s="43">
        <f>L49+M49+O49+P49</f>
        <v>96.166666666666686</v>
      </c>
      <c r="R49" s="10">
        <f>Q49-Q50</f>
        <v>8.738095238095255</v>
      </c>
    </row>
    <row r="50" spans="2:18" x14ac:dyDescent="0.3">
      <c r="B50" s="37" t="str">
        <f>B20</f>
        <v>Candidato B</v>
      </c>
      <c r="C50" s="38"/>
      <c r="D50" s="39">
        <f>D20</f>
        <v>42</v>
      </c>
      <c r="E50" s="39">
        <f>E20</f>
        <v>10</v>
      </c>
      <c r="F50" s="39">
        <f>F20</f>
        <v>60</v>
      </c>
      <c r="G50" s="39">
        <f>G20</f>
        <v>6</v>
      </c>
      <c r="H50" s="40">
        <v>0.1</v>
      </c>
      <c r="I50" s="41"/>
      <c r="J50" s="37" t="str">
        <f>B50</f>
        <v>Candidato B</v>
      </c>
      <c r="K50" s="38"/>
      <c r="L50" s="39">
        <f>IF(MAX(D$49,D$50)&gt;L$47,D50/MAX(D$49,D$50)*L$47,D50)</f>
        <v>35</v>
      </c>
      <c r="M50" s="39">
        <f t="shared" si="2"/>
        <v>5</v>
      </c>
      <c r="N50" s="39">
        <f t="shared" si="2"/>
        <v>38.571428571428569</v>
      </c>
      <c r="O50" s="39">
        <f>N50*(1+H50)</f>
        <v>42.428571428571431</v>
      </c>
      <c r="P50" s="39">
        <f t="shared" ref="P50" si="3">IF(MAX(G$49,G$50)&gt;P$47,G50/MAX(G$49,G$50)*P$47,G50)</f>
        <v>5</v>
      </c>
      <c r="Q50" s="39">
        <f>L50+M50+O50+P50</f>
        <v>87.428571428571431</v>
      </c>
      <c r="R50" s="11"/>
    </row>
    <row r="53" spans="2:18" ht="17.399999999999999" x14ac:dyDescent="0.3">
      <c r="G53" s="24" t="str">
        <f>CONCATENATE(B19, " versus ",B21)</f>
        <v>Candidato A versus Candidato C</v>
      </c>
    </row>
    <row r="55" spans="2:18" x14ac:dyDescent="0.3">
      <c r="B55" s="15" t="s">
        <v>14</v>
      </c>
      <c r="D55" s="5">
        <v>35</v>
      </c>
      <c r="E55" s="5">
        <v>15</v>
      </c>
      <c r="F55" s="5">
        <v>45</v>
      </c>
      <c r="G55" s="5">
        <v>5</v>
      </c>
      <c r="J55" s="15" t="s">
        <v>15</v>
      </c>
      <c r="L55" s="5">
        <v>35</v>
      </c>
      <c r="M55" s="5">
        <v>15</v>
      </c>
      <c r="N55" s="5">
        <v>45</v>
      </c>
      <c r="O55" s="16"/>
      <c r="P55" s="5">
        <v>5</v>
      </c>
    </row>
    <row r="56" spans="2:18" ht="27.6" x14ac:dyDescent="0.3">
      <c r="B56" s="20" t="s">
        <v>2</v>
      </c>
      <c r="C56" s="21"/>
      <c r="D56" s="1" t="s">
        <v>7</v>
      </c>
      <c r="E56" s="1" t="s">
        <v>0</v>
      </c>
      <c r="F56" s="1" t="s">
        <v>6</v>
      </c>
      <c r="G56" s="1" t="s">
        <v>1</v>
      </c>
      <c r="H56" s="2" t="s">
        <v>3</v>
      </c>
      <c r="J56" s="20" t="s">
        <v>2</v>
      </c>
      <c r="K56" s="21"/>
      <c r="L56" s="1" t="s">
        <v>7</v>
      </c>
      <c r="M56" s="1" t="s">
        <v>0</v>
      </c>
      <c r="N56" s="1" t="s">
        <v>6</v>
      </c>
      <c r="O56" s="17" t="s">
        <v>16</v>
      </c>
      <c r="P56" s="1" t="s">
        <v>1</v>
      </c>
      <c r="Q56" s="1" t="s">
        <v>9</v>
      </c>
      <c r="R56" s="9" t="s">
        <v>10</v>
      </c>
    </row>
    <row r="57" spans="2:18" x14ac:dyDescent="0.3">
      <c r="B57" s="37" t="str">
        <f>B19</f>
        <v>Candidato A</v>
      </c>
      <c r="C57" s="38"/>
      <c r="D57" s="39">
        <f>D19</f>
        <v>35</v>
      </c>
      <c r="E57" s="39">
        <f>E19</f>
        <v>30</v>
      </c>
      <c r="F57" s="39">
        <f>F19</f>
        <v>70</v>
      </c>
      <c r="G57" s="39">
        <f>G19</f>
        <v>3</v>
      </c>
      <c r="H57" s="40">
        <f>H19</f>
        <v>0.1</v>
      </c>
      <c r="I57" s="41"/>
      <c r="J57" s="37" t="str">
        <f>B57</f>
        <v>Candidato A</v>
      </c>
      <c r="K57" s="38"/>
      <c r="L57" s="39">
        <f>IF(MAX(D$57,D$58)&gt;L$55,D57/MAX(D$57,D$58)*L$55,D57)</f>
        <v>35</v>
      </c>
      <c r="M57" s="39">
        <f t="shared" ref="M57:N58" si="4">IF(MAX(E$57,E$58)&gt;M$55,E57/MAX(E$57,E$58)*M$55,E57)</f>
        <v>15</v>
      </c>
      <c r="N57" s="39">
        <f t="shared" si="4"/>
        <v>45</v>
      </c>
      <c r="O57" s="44">
        <f>N57*(1+H57)</f>
        <v>49.500000000000007</v>
      </c>
      <c r="P57" s="39">
        <f>IF(MAX(G$57,G$58)&gt;P$55,G57/MAX(G$57,G$58)*P$55,G57)</f>
        <v>3</v>
      </c>
      <c r="Q57" s="43">
        <f>L57+M57+O57+P57</f>
        <v>102.5</v>
      </c>
      <c r="R57" s="10">
        <f>Q57-Q58</f>
        <v>32.357142857142861</v>
      </c>
    </row>
    <row r="58" spans="2:18" x14ac:dyDescent="0.3">
      <c r="B58" s="37" t="str">
        <f>B21</f>
        <v>Candidato C</v>
      </c>
      <c r="C58" s="38"/>
      <c r="D58" s="39">
        <f>D21</f>
        <v>25</v>
      </c>
      <c r="E58" s="39">
        <f t="shared" ref="E58:H58" si="5">E21</f>
        <v>22</v>
      </c>
      <c r="F58" s="39">
        <f t="shared" si="5"/>
        <v>50</v>
      </c>
      <c r="G58" s="39">
        <f t="shared" si="5"/>
        <v>2</v>
      </c>
      <c r="H58" s="40">
        <f t="shared" si="5"/>
        <v>0</v>
      </c>
      <c r="I58" s="41"/>
      <c r="J58" s="37" t="str">
        <f>B58</f>
        <v>Candidato C</v>
      </c>
      <c r="K58" s="38"/>
      <c r="L58" s="39">
        <f>IF(MAX(D$57,D$58)&gt;L$55,D58/MAX(D$57,D$58)*L$55,D58)</f>
        <v>25</v>
      </c>
      <c r="M58" s="39">
        <f t="shared" si="4"/>
        <v>11</v>
      </c>
      <c r="N58" s="39">
        <f t="shared" si="4"/>
        <v>32.142857142857146</v>
      </c>
      <c r="O58" s="45">
        <f>N58*(1+H58)</f>
        <v>32.142857142857146</v>
      </c>
      <c r="P58" s="39">
        <f>IF(MAX(G$57,G$58)&gt;P$55,G58/MAX(G$57,G$58)*P$55,G58)</f>
        <v>2</v>
      </c>
      <c r="Q58" s="39">
        <f>L58+M58+O58+P58</f>
        <v>70.142857142857139</v>
      </c>
      <c r="R58" s="11"/>
    </row>
    <row r="61" spans="2:18" ht="17.399999999999999" x14ac:dyDescent="0.3">
      <c r="G61" s="24" t="str">
        <f>CONCATENATE(B20, " versus ",B21)</f>
        <v>Candidato B versus Candidato C</v>
      </c>
    </row>
    <row r="63" spans="2:18" x14ac:dyDescent="0.3">
      <c r="B63" s="15" t="s">
        <v>14</v>
      </c>
      <c r="D63" s="5">
        <v>35</v>
      </c>
      <c r="E63" s="5">
        <v>15</v>
      </c>
      <c r="F63" s="5">
        <v>45</v>
      </c>
      <c r="G63" s="5">
        <v>5</v>
      </c>
      <c r="J63" s="15" t="s">
        <v>15</v>
      </c>
      <c r="L63" s="5">
        <v>35</v>
      </c>
      <c r="M63" s="5">
        <v>15</v>
      </c>
      <c r="N63" s="5">
        <v>45</v>
      </c>
      <c r="O63" s="16"/>
      <c r="P63" s="5">
        <v>5</v>
      </c>
    </row>
    <row r="64" spans="2:18" ht="27.6" x14ac:dyDescent="0.3">
      <c r="B64" s="20" t="s">
        <v>2</v>
      </c>
      <c r="C64" s="21"/>
      <c r="D64" s="1" t="s">
        <v>7</v>
      </c>
      <c r="E64" s="1" t="s">
        <v>0</v>
      </c>
      <c r="F64" s="1" t="s">
        <v>6</v>
      </c>
      <c r="G64" s="1" t="s">
        <v>1</v>
      </c>
      <c r="H64" s="2" t="s">
        <v>3</v>
      </c>
      <c r="J64" s="20" t="s">
        <v>2</v>
      </c>
      <c r="K64" s="21"/>
      <c r="L64" s="1" t="s">
        <v>7</v>
      </c>
      <c r="M64" s="1" t="s">
        <v>0</v>
      </c>
      <c r="N64" s="1" t="s">
        <v>6</v>
      </c>
      <c r="O64" s="17" t="s">
        <v>16</v>
      </c>
      <c r="P64" s="1" t="s">
        <v>1</v>
      </c>
      <c r="Q64" s="1" t="s">
        <v>9</v>
      </c>
      <c r="R64" s="9" t="s">
        <v>10</v>
      </c>
    </row>
    <row r="65" spans="2:18" x14ac:dyDescent="0.3">
      <c r="B65" s="37" t="str">
        <f>B20</f>
        <v>Candidato B</v>
      </c>
      <c r="C65" s="38"/>
      <c r="D65" s="39">
        <f>D20</f>
        <v>42</v>
      </c>
      <c r="E65" s="39">
        <f t="shared" ref="E65:H65" si="6">E20</f>
        <v>10</v>
      </c>
      <c r="F65" s="39">
        <f t="shared" si="6"/>
        <v>60</v>
      </c>
      <c r="G65" s="39">
        <f t="shared" si="6"/>
        <v>6</v>
      </c>
      <c r="H65" s="40">
        <f t="shared" si="6"/>
        <v>0</v>
      </c>
      <c r="I65" s="41"/>
      <c r="J65" s="37" t="str">
        <f>B65</f>
        <v>Candidato B</v>
      </c>
      <c r="K65" s="38"/>
      <c r="L65" s="39">
        <f>IF(MAX(D$65,D$66)&gt;L$63,D65/MAX(D$65,D$66)*L$63,D65)</f>
        <v>35</v>
      </c>
      <c r="M65" s="39">
        <f t="shared" ref="M65:N66" si="7">IF(MAX(E$65,E$66)&gt;M$63,E65/MAX(E$65,E$66)*M$63,E65)</f>
        <v>6.8181818181818183</v>
      </c>
      <c r="N65" s="39">
        <f t="shared" si="7"/>
        <v>45</v>
      </c>
      <c r="O65" s="44">
        <f>N65*(1+H65)</f>
        <v>45</v>
      </c>
      <c r="P65" s="39">
        <f>IF(MAX(G$65,G$66)&gt;P$63,G65/MAX(G$65,G$66)*P$63,G65)</f>
        <v>5</v>
      </c>
      <c r="Q65" s="43">
        <f>L65+M65+O65+P65</f>
        <v>91.818181818181813</v>
      </c>
      <c r="R65" s="10">
        <f>Q65-Q66</f>
        <v>16.818181818181813</v>
      </c>
    </row>
    <row r="66" spans="2:18" x14ac:dyDescent="0.3">
      <c r="B66" s="37" t="str">
        <f>B21</f>
        <v>Candidato C</v>
      </c>
      <c r="C66" s="38"/>
      <c r="D66" s="39">
        <f>D21</f>
        <v>25</v>
      </c>
      <c r="E66" s="39">
        <f t="shared" ref="E66:H66" si="8">E21</f>
        <v>22</v>
      </c>
      <c r="F66" s="39">
        <f t="shared" si="8"/>
        <v>50</v>
      </c>
      <c r="G66" s="39">
        <f t="shared" si="8"/>
        <v>2</v>
      </c>
      <c r="H66" s="40">
        <f t="shared" si="8"/>
        <v>0</v>
      </c>
      <c r="I66" s="41"/>
      <c r="J66" s="37" t="str">
        <f>B66</f>
        <v>Candidato C</v>
      </c>
      <c r="K66" s="38"/>
      <c r="L66" s="39">
        <f>IF(MAX(D$65,D$66)&gt;L$63,D66/MAX(D$65,D$66)*L$63,D66)</f>
        <v>20.833333333333332</v>
      </c>
      <c r="M66" s="39">
        <f t="shared" si="7"/>
        <v>15</v>
      </c>
      <c r="N66" s="39">
        <f t="shared" si="7"/>
        <v>37.5</v>
      </c>
      <c r="O66" s="45">
        <f>N66*(1+H66)</f>
        <v>37.5</v>
      </c>
      <c r="P66" s="39">
        <f>IF(MAX(G$65,G$66)&gt;P$63,G66/MAX(G$65,G$66)*P$63,G66)</f>
        <v>1.6666666666666665</v>
      </c>
      <c r="Q66" s="39">
        <f>L66+M66+O66+P66</f>
        <v>75</v>
      </c>
      <c r="R66" s="11"/>
    </row>
    <row r="72" spans="2:18" ht="21" x14ac:dyDescent="0.4">
      <c r="B72" s="14" t="s">
        <v>41</v>
      </c>
    </row>
    <row r="73" spans="2:18" x14ac:dyDescent="0.3">
      <c r="B73" t="s">
        <v>42</v>
      </c>
    </row>
    <row r="74" spans="2:18" x14ac:dyDescent="0.3">
      <c r="B74" t="s">
        <v>43</v>
      </c>
    </row>
    <row r="75" spans="2:18" x14ac:dyDescent="0.3">
      <c r="B75" t="s">
        <v>56</v>
      </c>
    </row>
    <row r="76" spans="2:18" x14ac:dyDescent="0.3">
      <c r="B76" t="s">
        <v>44</v>
      </c>
    </row>
    <row r="77" spans="2:18" x14ac:dyDescent="0.3">
      <c r="B77" t="s">
        <v>47</v>
      </c>
    </row>
    <row r="78" spans="2:18" x14ac:dyDescent="0.3">
      <c r="B78" t="s">
        <v>46</v>
      </c>
    </row>
    <row r="79" spans="2:18" x14ac:dyDescent="0.3">
      <c r="L79" s="6" t="s">
        <v>19</v>
      </c>
    </row>
    <row r="80" spans="2:18" x14ac:dyDescent="0.3">
      <c r="B80" s="15" t="s">
        <v>14</v>
      </c>
      <c r="D80" s="5">
        <v>35</v>
      </c>
      <c r="E80" s="5">
        <v>15</v>
      </c>
      <c r="F80" s="5">
        <v>45</v>
      </c>
      <c r="G80" s="5">
        <v>5</v>
      </c>
      <c r="J80" s="15" t="s">
        <v>18</v>
      </c>
      <c r="L80" s="5">
        <v>35</v>
      </c>
      <c r="M80" s="5">
        <v>15</v>
      </c>
      <c r="N80" s="5">
        <v>45</v>
      </c>
      <c r="O80" s="5">
        <v>5</v>
      </c>
    </row>
    <row r="81" spans="2:16" x14ac:dyDescent="0.3">
      <c r="B81" s="20" t="s">
        <v>2</v>
      </c>
      <c r="C81" s="21"/>
      <c r="D81" s="1" t="s">
        <v>7</v>
      </c>
      <c r="E81" s="1" t="s">
        <v>0</v>
      </c>
      <c r="F81" s="1" t="s">
        <v>6</v>
      </c>
      <c r="G81" s="1" t="s">
        <v>1</v>
      </c>
      <c r="J81" s="20" t="s">
        <v>2</v>
      </c>
      <c r="K81" s="30"/>
      <c r="L81" s="1" t="s">
        <v>7</v>
      </c>
      <c r="M81" s="1" t="s">
        <v>0</v>
      </c>
      <c r="N81" s="1" t="s">
        <v>6</v>
      </c>
      <c r="O81" s="1" t="s">
        <v>1</v>
      </c>
      <c r="P81" s="1" t="s">
        <v>9</v>
      </c>
    </row>
    <row r="82" spans="2:16" x14ac:dyDescent="0.3">
      <c r="B82" s="18" t="str">
        <f>B19</f>
        <v>Candidato A</v>
      </c>
      <c r="C82" s="19"/>
      <c r="D82" s="28">
        <f>D19</f>
        <v>35</v>
      </c>
      <c r="E82" s="28">
        <f>E19</f>
        <v>30</v>
      </c>
      <c r="F82" s="28">
        <f>F19</f>
        <v>70</v>
      </c>
      <c r="G82" s="28">
        <f>G19</f>
        <v>3</v>
      </c>
      <c r="J82" s="18" t="str">
        <f>B19</f>
        <v>Candidato A</v>
      </c>
      <c r="K82" s="31"/>
      <c r="L82" s="23">
        <f>IF(D82&lt;L$80,D82,L$80)</f>
        <v>35</v>
      </c>
      <c r="M82" s="23">
        <f>IF(E82&lt;M$80,E82,M$80)</f>
        <v>15</v>
      </c>
      <c r="N82" s="23">
        <f>IF(F82&lt;N$80,F82,N$80)</f>
        <v>45</v>
      </c>
      <c r="O82" s="23">
        <f>IF(G82&lt;O$80,G82,O$80)</f>
        <v>3</v>
      </c>
      <c r="P82" s="29">
        <f>SUM(L82:O82)</f>
        <v>98</v>
      </c>
    </row>
    <row r="83" spans="2:16" x14ac:dyDescent="0.3">
      <c r="B83" s="37" t="str">
        <f>B20</f>
        <v>Candidato B</v>
      </c>
      <c r="C83" s="38"/>
      <c r="D83" s="66">
        <f>D20</f>
        <v>42</v>
      </c>
      <c r="E83" s="66">
        <f t="shared" ref="E83:G83" si="9">E20</f>
        <v>10</v>
      </c>
      <c r="F83" s="66">
        <f t="shared" si="9"/>
        <v>60</v>
      </c>
      <c r="G83" s="66">
        <f t="shared" si="9"/>
        <v>6</v>
      </c>
      <c r="J83" s="37" t="str">
        <f>B20</f>
        <v>Candidato B</v>
      </c>
      <c r="K83" s="67"/>
      <c r="L83" s="68">
        <f>IF(D83&lt;L$80,D83,L$80)</f>
        <v>35</v>
      </c>
      <c r="M83" s="68">
        <f>IF(E83&lt;M$80,E83,M$80)</f>
        <v>10</v>
      </c>
      <c r="N83" s="68">
        <f>IF(F83&lt;N$80,F83,N$80)</f>
        <v>45</v>
      </c>
      <c r="O83" s="68">
        <f>IF(G83&lt;O$80,G83,O$80)</f>
        <v>5</v>
      </c>
      <c r="P83" s="69">
        <f>SUM(L83:O83)</f>
        <v>95</v>
      </c>
    </row>
    <row r="84" spans="2:16" x14ac:dyDescent="0.3">
      <c r="B84" s="18" t="str">
        <f>B21</f>
        <v>Candidato C</v>
      </c>
      <c r="C84" s="19"/>
      <c r="D84" s="28">
        <f>D21</f>
        <v>25</v>
      </c>
      <c r="E84" s="28">
        <f>E21</f>
        <v>22</v>
      </c>
      <c r="F84" s="28">
        <f>F21</f>
        <v>50</v>
      </c>
      <c r="G84" s="28">
        <f>G21</f>
        <v>2</v>
      </c>
      <c r="J84" s="18" t="str">
        <f>B21</f>
        <v>Candidato C</v>
      </c>
      <c r="K84" s="31"/>
      <c r="L84" s="23">
        <f>IF(D84&lt;L$80,D84,L$80)</f>
        <v>25</v>
      </c>
      <c r="M84" s="23">
        <f>IF(E84&lt;M$80,E84,M$80)</f>
        <v>15</v>
      </c>
      <c r="N84" s="23">
        <f>IF(F84&lt;N$80,F84,N$80)</f>
        <v>45</v>
      </c>
      <c r="O84" s="23">
        <f>IF(G84&lt;O$80,G84,O$80)</f>
        <v>2</v>
      </c>
      <c r="P84" s="29">
        <f>SUM(L84:O84)</f>
        <v>87</v>
      </c>
    </row>
  </sheetData>
  <sortState ref="B5:O7">
    <sortCondition descending="1" ref="I5:I7"/>
    <sortCondition descending="1" ref="D5:D7"/>
  </sortState>
  <dataConsolidate/>
  <mergeCells count="55">
    <mergeCell ref="B10:L10"/>
    <mergeCell ref="B8:L8"/>
    <mergeCell ref="B13:L13"/>
    <mergeCell ref="B2:L2"/>
    <mergeCell ref="B5:L5"/>
    <mergeCell ref="B9:L9"/>
    <mergeCell ref="B7:L7"/>
    <mergeCell ref="B6:L6"/>
    <mergeCell ref="B4:L4"/>
    <mergeCell ref="B3:L3"/>
    <mergeCell ref="B81:C81"/>
    <mergeCell ref="B82:C82"/>
    <mergeCell ref="B83:C83"/>
    <mergeCell ref="B84:C84"/>
    <mergeCell ref="J81:K81"/>
    <mergeCell ref="J82:K82"/>
    <mergeCell ref="J83:K83"/>
    <mergeCell ref="J84:K84"/>
    <mergeCell ref="B64:C64"/>
    <mergeCell ref="J64:K64"/>
    <mergeCell ref="B65:C65"/>
    <mergeCell ref="J65:K65"/>
    <mergeCell ref="B66:C66"/>
    <mergeCell ref="J66:K66"/>
    <mergeCell ref="F31:G31"/>
    <mergeCell ref="F32:G32"/>
    <mergeCell ref="F33:G33"/>
    <mergeCell ref="H31:I31"/>
    <mergeCell ref="B18:C18"/>
    <mergeCell ref="B19:C19"/>
    <mergeCell ref="B20:C20"/>
    <mergeCell ref="B21:C21"/>
    <mergeCell ref="F30:G30"/>
    <mergeCell ref="H30:I30"/>
    <mergeCell ref="H32:I32"/>
    <mergeCell ref="H33:I33"/>
    <mergeCell ref="B31:C31"/>
    <mergeCell ref="B32:C32"/>
    <mergeCell ref="B33:C33"/>
    <mergeCell ref="D30:E30"/>
    <mergeCell ref="D31:E31"/>
    <mergeCell ref="D32:E32"/>
    <mergeCell ref="D33:E33"/>
    <mergeCell ref="B57:C57"/>
    <mergeCell ref="J57:K57"/>
    <mergeCell ref="B58:C58"/>
    <mergeCell ref="J58:K58"/>
    <mergeCell ref="B48:C48"/>
    <mergeCell ref="B49:C49"/>
    <mergeCell ref="B50:C50"/>
    <mergeCell ref="J48:K48"/>
    <mergeCell ref="J49:K49"/>
    <mergeCell ref="J50:K50"/>
    <mergeCell ref="B56:C56"/>
    <mergeCell ref="J56:K56"/>
  </mergeCells>
  <conditionalFormatting sqref="L50:N50">
    <cfRule type="expression" dxfId="12" priority="22">
      <formula>MAX(D$49,D$50)&gt;L$47</formula>
    </cfRule>
    <cfRule type="expression" priority="25">
      <formula>D50&gt;L$47</formula>
    </cfRule>
  </conditionalFormatting>
  <conditionalFormatting sqref="L49:N49">
    <cfRule type="expression" dxfId="11" priority="24">
      <formula>MAX(D$49,D$50)&gt;L$47</formula>
    </cfRule>
  </conditionalFormatting>
  <conditionalFormatting sqref="P49">
    <cfRule type="expression" dxfId="10" priority="23">
      <formula>MAX(H$49,H$50)&gt;P$47</formula>
    </cfRule>
  </conditionalFormatting>
  <conditionalFormatting sqref="P50">
    <cfRule type="expression" dxfId="9" priority="20">
      <formula>MAX(H$49,H$50)&gt;P$47</formula>
    </cfRule>
    <cfRule type="expression" priority="21">
      <formula>H50&gt;P$47</formula>
    </cfRule>
  </conditionalFormatting>
  <conditionalFormatting sqref="L57:N57">
    <cfRule type="expression" dxfId="8" priority="19">
      <formula>MAX(D$57,D$58)&gt;L$55</formula>
    </cfRule>
  </conditionalFormatting>
  <conditionalFormatting sqref="L58:N58">
    <cfRule type="expression" dxfId="7" priority="17">
      <formula>MAX(D$57,D$58)&gt;L$55</formula>
    </cfRule>
    <cfRule type="expression" priority="18">
      <formula>D58&gt;L$47</formula>
    </cfRule>
  </conditionalFormatting>
  <conditionalFormatting sqref="P57">
    <cfRule type="expression" dxfId="6" priority="16">
      <formula>MAX(H$57,H$58)&gt;P$55</formula>
    </cfRule>
  </conditionalFormatting>
  <conditionalFormatting sqref="P58">
    <cfRule type="expression" dxfId="5" priority="14">
      <formula>MAX(H$57,H$58)&gt;P$55</formula>
    </cfRule>
    <cfRule type="expression" priority="15">
      <formula>H58&gt;P$47</formula>
    </cfRule>
  </conditionalFormatting>
  <conditionalFormatting sqref="L65:N65">
    <cfRule type="expression" dxfId="4" priority="13">
      <formula>MAX(D$65,D$66)&gt;L$53</formula>
    </cfRule>
  </conditionalFormatting>
  <conditionalFormatting sqref="L66:N66">
    <cfRule type="expression" dxfId="3" priority="11">
      <formula>MAX(D$65,D$66)&gt;L$63</formula>
    </cfRule>
    <cfRule type="expression" priority="12">
      <formula>D66&gt;L$47</formula>
    </cfRule>
  </conditionalFormatting>
  <conditionalFormatting sqref="P66">
    <cfRule type="expression" dxfId="2" priority="2">
      <formula>MAX(H$65,H$66)&gt;P$63</formula>
    </cfRule>
    <cfRule type="expression" priority="3">
      <formula>H66&gt;P$47</formula>
    </cfRule>
  </conditionalFormatting>
  <conditionalFormatting sqref="P65">
    <cfRule type="expression" dxfId="1" priority="1">
      <formula>MAX(G$65,G$66)&gt;P$63</formula>
    </cfRule>
  </conditionalFormatting>
  <conditionalFormatting sqref="L82:O84">
    <cfRule type="expression" dxfId="0" priority="68">
      <formula>D19&gt;L$80</formula>
    </cfRule>
  </conditionalFormatting>
  <dataValidations count="1">
    <dataValidation type="textLength" allowBlank="1" showInputMessage="1" showErrorMessage="1" sqref="I16:L35 O79:P86 C79:C86 B43 C35 I79:N86 A1:XFD15 D22:H35 M16:N35 B35 B44:B72 A16:A86 B16:H18 C22:C33 B22:B33 C36:N43 B36 B37 B38:B41 B42 B79:B86 I44:N72 C44:C72 Q16:T86 O16:P72 D44:H72 D79:H86 B73:P7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48" fitToHeight="0" orientation="portrait" horizontalDpi="300" r:id="rId1"/>
  <headerFooter>
    <oddHeader>&amp;CSample Excel File Saved As PDF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Principal</vt:lpstr>
      <vt:lpstr>Principal!Títulos_a_imprimir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UNAI</dc:creator>
  <cp:lastModifiedBy>UNAI</cp:lastModifiedBy>
  <cp:lastPrinted>2018-09-11T17:48:15Z</cp:lastPrinted>
  <dcterms:created xsi:type="dcterms:W3CDTF">2017-11-20T10:16:10Z</dcterms:created>
  <dcterms:modified xsi:type="dcterms:W3CDTF">2021-04-12T10:13:14Z</dcterms:modified>
</cp:coreProperties>
</file>